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REALI60\Downloads\"/>
    </mc:Choice>
  </mc:AlternateContent>
  <xr:revisionPtr revIDLastSave="0" documentId="8_{27E26A0D-651F-4A8C-8ECA-01899202A937}" xr6:coauthVersionLast="47" xr6:coauthVersionMax="47" xr10:uidLastSave="{00000000-0000-0000-0000-000000000000}"/>
  <workbookProtection workbookAlgorithmName="SHA-512" workbookHashValue="3evVVLCNL9J4MTWALXh7DOpGNQFpTWeWJRtLydy2E9hGF6g4/HH4VUStshLV7qJhdqDTmC4uH9n3Dwj2YhZYnQ==" workbookSaltValue="79pfTx8bwrvMd6/0wL+VYQ==" workbookSpinCount="100000" lockStructure="1"/>
  <bookViews>
    <workbookView xWindow="38280" yWindow="-120" windowWidth="29040" windowHeight="17640" xr2:uid="{00000000-000D-0000-FFFF-FFFF00000000}"/>
  </bookViews>
  <sheets>
    <sheet name="Vermogensberekening" sheetId="1" r:id="rId1"/>
    <sheet name="Vrij te laten vermogen" sheetId="2" r:id="rId2"/>
    <sheet name="Bereken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49" i="1"/>
  <c r="C4" i="3"/>
  <c r="B20" i="3" l="1"/>
  <c r="E22" i="3" s="1"/>
  <c r="C10" i="3"/>
  <c r="C20" i="3" s="1"/>
  <c r="B10" i="3"/>
  <c r="H12" i="3" s="1"/>
  <c r="E6" i="3"/>
  <c r="C8" i="3" s="1"/>
  <c r="D22" i="1" s="1"/>
  <c r="E5" i="3"/>
  <c r="B4" i="3"/>
  <c r="E4" i="3" s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6" i="1"/>
  <c r="B26" i="1"/>
  <c r="D20" i="1"/>
  <c r="G20" i="1" s="1"/>
  <c r="G23" i="1" s="1"/>
  <c r="E20" i="3" l="1"/>
  <c r="E21" i="3"/>
  <c r="C24" i="3" s="1"/>
  <c r="H23" i="1"/>
  <c r="B33" i="1" s="1"/>
  <c r="D24" i="1"/>
  <c r="H10" i="3"/>
  <c r="E10" i="3"/>
  <c r="E11" i="3"/>
  <c r="H11" i="3"/>
  <c r="E12" i="3"/>
  <c r="C14" i="3" s="1"/>
  <c r="D33" i="1" l="1"/>
  <c r="B24" i="1"/>
  <c r="H24" i="1" s="1"/>
  <c r="C16" i="3"/>
  <c r="D32" i="1" s="1"/>
  <c r="C26" i="3"/>
  <c r="H13" i="3"/>
  <c r="B44" i="1" s="1"/>
  <c r="D34" i="1" l="1"/>
  <c r="D36" i="1" s="1"/>
  <c r="B36" i="1"/>
  <c r="G36" i="1" s="1"/>
  <c r="D44" i="1"/>
  <c r="B54" i="1" l="1"/>
  <c r="D43" i="1"/>
  <c r="D45" i="1" s="1"/>
  <c r="D47" i="1" s="1"/>
  <c r="B49" i="1" l="1"/>
  <c r="G49" i="1" s="1"/>
</calcChain>
</file>

<file path=xl/sharedStrings.xml><?xml version="1.0" encoding="utf-8"?>
<sst xmlns="http://schemas.openxmlformats.org/spreadsheetml/2006/main" count="45" uniqueCount="36">
  <si>
    <t>Vermogensvaststelling Participatiewet</t>
  </si>
  <si>
    <t>Gemeente:</t>
  </si>
  <si>
    <t>Gegevens voor vaststelling</t>
  </si>
  <si>
    <t>Registratienummer</t>
  </si>
  <si>
    <t>Naam klant</t>
  </si>
  <si>
    <t>R. de Wees</t>
  </si>
  <si>
    <t>Gezinssituatie</t>
  </si>
  <si>
    <t>Aanvraag:</t>
  </si>
  <si>
    <t>1.</t>
  </si>
  <si>
    <t>Datum:</t>
  </si>
  <si>
    <t>Let op:</t>
  </si>
  <si>
    <t>Bezittingen</t>
  </si>
  <si>
    <t>Toekomstige vrijlatingen invullen</t>
  </si>
  <si>
    <t>Schulden</t>
  </si>
  <si>
    <t>Vermogen</t>
  </si>
  <si>
    <t>Vrij te laten vermogen</t>
  </si>
  <si>
    <t>Vermogenstoename tijdens de bijstand:</t>
  </si>
  <si>
    <t xml:space="preserve">2. </t>
  </si>
  <si>
    <t>Toename vrij te laten vermogen</t>
  </si>
  <si>
    <t>(Wettelijke indexering)</t>
  </si>
  <si>
    <t>Nog vrij te laten vermogen</t>
  </si>
  <si>
    <t>Bedrag toename bezittingen</t>
  </si>
  <si>
    <t xml:space="preserve">3. </t>
  </si>
  <si>
    <t>Toename vermogen bij 2</t>
  </si>
  <si>
    <t>Ingangsdatum</t>
  </si>
  <si>
    <t>Alleenstaande</t>
  </si>
  <si>
    <t>Alleenstaande ouder</t>
  </si>
  <si>
    <t>Gehuwden</t>
  </si>
  <si>
    <t>Start</t>
  </si>
  <si>
    <t>Koppeling</t>
  </si>
  <si>
    <r>
      <t xml:space="preserve">op tabblad </t>
    </r>
    <r>
      <rPr>
        <b/>
        <sz val="11"/>
        <color rgb="FF002060"/>
        <rFont val="Arial"/>
        <family val="2"/>
      </rPr>
      <t>Vrij te laten vermogen</t>
    </r>
  </si>
  <si>
    <t>alleenstaande</t>
  </si>
  <si>
    <t>alleenstaande ouder</t>
  </si>
  <si>
    <t>gehuwd</t>
  </si>
  <si>
    <t>Wyzer</t>
  </si>
  <si>
    <t>©Wyzer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</si>
</sst>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\ mmmm\ yyyy"/>
  </numFmts>
  <fonts count="2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7030A0"/>
      <name val="Arial"/>
      <family val="2"/>
    </font>
    <font>
      <sz val="11"/>
      <color rgb="FF7030A0"/>
      <name val="Calibri"/>
      <family val="2"/>
    </font>
    <font>
      <b/>
      <sz val="16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1"/>
      <color rgb="FF7030A0"/>
      <name val="Calibri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7030A0"/>
        <bgColor rgb="FF92D050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rgb="FF56F52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rgb="FF7030A0"/>
        <bgColor rgb="FF00B050"/>
      </patternFill>
    </fill>
    <fill>
      <patternFill patternType="solid">
        <fgColor theme="0" tint="-0.14999847407452621"/>
        <bgColor rgb="FF9CC2E5"/>
      </patternFill>
    </fill>
    <fill>
      <patternFill patternType="solid">
        <fgColor theme="0" tint="-0.14999847407452621"/>
        <bgColor rgb="FF8EAADB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3" fillId="0" borderId="0" xfId="0" applyFont="1"/>
    <xf numFmtId="0" fontId="4" fillId="0" borderId="0" xfId="0" applyFont="1"/>
    <xf numFmtId="164" fontId="1" fillId="2" borderId="1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4" fontId="8" fillId="0" borderId="0" xfId="0" applyNumberFormat="1" applyFont="1"/>
    <xf numFmtId="0" fontId="10" fillId="0" borderId="0" xfId="0" applyFont="1"/>
    <xf numFmtId="0" fontId="14" fillId="6" borderId="5" xfId="0" applyFont="1" applyFill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11" borderId="17" xfId="0" applyFont="1" applyFill="1" applyBorder="1"/>
    <xf numFmtId="0" fontId="21" fillId="11" borderId="18" xfId="0" applyFont="1" applyFill="1" applyBorder="1"/>
    <xf numFmtId="0" fontId="9" fillId="0" borderId="0" xfId="0" applyFont="1" applyAlignment="1"/>
    <xf numFmtId="14" fontId="22" fillId="0" borderId="5" xfId="0" applyNumberFormat="1" applyFont="1" applyFill="1" applyBorder="1"/>
    <xf numFmtId="44" fontId="22" fillId="12" borderId="19" xfId="0" applyNumberFormat="1" applyFont="1" applyFill="1" applyBorder="1"/>
    <xf numFmtId="44" fontId="22" fillId="0" borderId="19" xfId="0" applyNumberFormat="1" applyFont="1" applyFill="1" applyBorder="1"/>
    <xf numFmtId="44" fontId="22" fillId="13" borderId="19" xfId="0" applyNumberFormat="1" applyFont="1" applyFill="1" applyBorder="1"/>
    <xf numFmtId="44" fontId="22" fillId="12" borderId="5" xfId="0" applyNumberFormat="1" applyFont="1" applyFill="1" applyBorder="1"/>
    <xf numFmtId="44" fontId="22" fillId="0" borderId="5" xfId="0" applyNumberFormat="1" applyFont="1" applyFill="1" applyBorder="1"/>
    <xf numFmtId="44" fontId="22" fillId="13" borderId="5" xfId="0" applyNumberFormat="1" applyFont="1" applyFill="1" applyBorder="1"/>
    <xf numFmtId="14" fontId="22" fillId="0" borderId="5" xfId="0" applyNumberFormat="1" applyFont="1" applyFill="1" applyBorder="1" applyProtection="1">
      <protection locked="0"/>
    </xf>
    <xf numFmtId="44" fontId="22" fillId="12" borderId="5" xfId="0" applyNumberFormat="1" applyFont="1" applyFill="1" applyBorder="1" applyProtection="1">
      <protection locked="0"/>
    </xf>
    <xf numFmtId="44" fontId="22" fillId="0" borderId="5" xfId="0" applyNumberFormat="1" applyFont="1" applyFill="1" applyBorder="1" applyProtection="1">
      <protection locked="0"/>
    </xf>
    <xf numFmtId="44" fontId="22" fillId="13" borderId="5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2" fillId="6" borderId="2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4" xfId="0" applyFont="1" applyFill="1" applyBorder="1"/>
    <xf numFmtId="0" fontId="1" fillId="3" borderId="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1" fillId="5" borderId="6" xfId="0" applyNumberFormat="1" applyFont="1" applyFill="1" applyBorder="1" applyAlignment="1" applyProtection="1">
      <alignment horizontal="center"/>
      <protection locked="0"/>
    </xf>
    <xf numFmtId="44" fontId="1" fillId="5" borderId="6" xfId="0" applyNumberFormat="1" applyFont="1" applyFill="1" applyBorder="1" applyAlignment="1" applyProtection="1">
      <alignment horizontal="center"/>
      <protection locked="0"/>
    </xf>
    <xf numFmtId="44" fontId="1" fillId="5" borderId="9" xfId="0" applyNumberFormat="1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Protection="1">
      <protection locked="0"/>
    </xf>
    <xf numFmtId="44" fontId="16" fillId="8" borderId="11" xfId="0" applyNumberFormat="1" applyFont="1" applyFill="1" applyBorder="1" applyAlignment="1">
      <alignment horizontal="center"/>
    </xf>
    <xf numFmtId="0" fontId="17" fillId="9" borderId="12" xfId="0" applyFont="1" applyFill="1" applyBorder="1"/>
    <xf numFmtId="44" fontId="16" fillId="8" borderId="6" xfId="0" applyNumberFormat="1" applyFont="1" applyFill="1" applyBorder="1" applyAlignment="1">
      <alignment horizontal="center"/>
    </xf>
    <xf numFmtId="0" fontId="17" fillId="9" borderId="8" xfId="0" applyFont="1" applyFill="1" applyBorder="1"/>
    <xf numFmtId="44" fontId="16" fillId="8" borderId="9" xfId="0" applyNumberFormat="1" applyFont="1" applyFill="1" applyBorder="1" applyAlignment="1">
      <alignment horizontal="center"/>
    </xf>
    <xf numFmtId="0" fontId="17" fillId="9" borderId="10" xfId="0" applyFont="1" applyFill="1" applyBorder="1"/>
    <xf numFmtId="44" fontId="16" fillId="10" borderId="6" xfId="0" applyNumberFormat="1" applyFont="1" applyFill="1" applyBorder="1" applyAlignment="1">
      <alignment horizontal="center"/>
    </xf>
    <xf numFmtId="44" fontId="16" fillId="8" borderId="13" xfId="0" applyNumberFormat="1" applyFont="1" applyFill="1" applyBorder="1" applyAlignment="1">
      <alignment horizontal="center"/>
    </xf>
    <xf numFmtId="0" fontId="17" fillId="9" borderId="14" xfId="0" applyFont="1" applyFill="1" applyBorder="1"/>
    <xf numFmtId="44" fontId="15" fillId="8" borderId="13" xfId="0" applyNumberFormat="1" applyFont="1" applyFill="1" applyBorder="1" applyAlignment="1">
      <alignment horizontal="center"/>
    </xf>
    <xf numFmtId="0" fontId="11" fillId="9" borderId="14" xfId="0" applyFont="1" applyFill="1" applyBorder="1"/>
    <xf numFmtId="44" fontId="15" fillId="8" borderId="15" xfId="0" applyNumberFormat="1" applyFont="1" applyFill="1" applyBorder="1" applyAlignment="1">
      <alignment horizontal="center"/>
    </xf>
    <xf numFmtId="0" fontId="11" fillId="9" borderId="16" xfId="0" applyFont="1" applyFill="1" applyBorder="1"/>
    <xf numFmtId="44" fontId="15" fillId="5" borderId="13" xfId="0" applyNumberFormat="1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Protection="1">
      <protection locked="0"/>
    </xf>
    <xf numFmtId="44" fontId="16" fillId="8" borderId="15" xfId="0" applyNumberFormat="1" applyFont="1" applyFill="1" applyBorder="1" applyAlignment="1">
      <alignment horizontal="center"/>
    </xf>
    <xf numFmtId="0" fontId="17" fillId="9" borderId="1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D10" fmlaRange="Berekenen!$C$33:$C$3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9</xdr:row>
          <xdr:rowOff>38100</xdr:rowOff>
        </xdr:from>
        <xdr:to>
          <xdr:col>3</xdr:col>
          <xdr:colOff>409575</xdr:colOff>
          <xdr:row>10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0</xdr:row>
      <xdr:rowOff>57150</xdr:rowOff>
    </xdr:from>
    <xdr:to>
      <xdr:col>6</xdr:col>
      <xdr:colOff>698978</xdr:colOff>
      <xdr:row>0</xdr:row>
      <xdr:rowOff>715575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57150"/>
          <a:ext cx="2584928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1000"/>
  <sheetViews>
    <sheetView showGridLines="0" tabSelected="1" workbookViewId="0">
      <selection activeCell="D32" sqref="D32:E32"/>
    </sheetView>
  </sheetViews>
  <sheetFormatPr defaultColWidth="14.42578125" defaultRowHeight="15" customHeight="1" x14ac:dyDescent="0.25"/>
  <cols>
    <col min="1" max="1" width="5.7109375" customWidth="1"/>
    <col min="2" max="2" width="29.140625" customWidth="1"/>
    <col min="3" max="3" width="3.140625" customWidth="1"/>
    <col min="4" max="4" width="16.28515625" customWidth="1"/>
    <col min="5" max="5" width="4.28515625" customWidth="1"/>
    <col min="6" max="6" width="4.7109375" customWidth="1"/>
    <col min="7" max="7" width="13.28515625" customWidth="1"/>
    <col min="8" max="8" width="12.5703125" customWidth="1"/>
    <col min="9" max="9" width="7.7109375" customWidth="1"/>
    <col min="10" max="26" width="9.140625" customWidth="1"/>
  </cols>
  <sheetData>
    <row r="1" spans="1:26" ht="70.5" customHeight="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25">
      <c r="A3" s="1"/>
      <c r="B3" s="16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6"/>
      <c r="C4" s="1"/>
      <c r="D4" s="15" t="s">
        <v>1</v>
      </c>
      <c r="E4" s="39" t="s">
        <v>34</v>
      </c>
      <c r="F4" s="40"/>
      <c r="G4" s="40"/>
      <c r="H4" s="40"/>
      <c r="I4" s="40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3" t="s">
        <v>2</v>
      </c>
      <c r="B5" s="16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.5" customHeight="1" x14ac:dyDescent="0.25">
      <c r="A6" s="1"/>
      <c r="B6" s="16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6" t="s">
        <v>3</v>
      </c>
      <c r="C7" s="1"/>
      <c r="D7" s="39">
        <v>123456789</v>
      </c>
      <c r="E7" s="40"/>
      <c r="F7" s="40"/>
      <c r="G7" s="40"/>
      <c r="H7" s="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6" t="s">
        <v>4</v>
      </c>
      <c r="C8" s="1"/>
      <c r="D8" s="39" t="s">
        <v>5</v>
      </c>
      <c r="E8" s="40"/>
      <c r="F8" s="40"/>
      <c r="G8" s="40"/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" customHeight="1" x14ac:dyDescent="0.25">
      <c r="A9" s="1"/>
      <c r="B9" s="16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 x14ac:dyDescent="0.25">
      <c r="A10" s="1"/>
      <c r="B10" s="16" t="s">
        <v>6</v>
      </c>
      <c r="C10" s="1"/>
      <c r="D10" s="34">
        <v>1</v>
      </c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1"/>
      <c r="B11" s="16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1"/>
      <c r="B12" s="16"/>
      <c r="C12" s="1"/>
      <c r="D12" s="1"/>
      <c r="E12" s="1"/>
      <c r="F12" s="2"/>
      <c r="G12" s="16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1"/>
      <c r="B13" s="16"/>
      <c r="C13" s="1"/>
      <c r="D13" s="1"/>
      <c r="E13" s="1"/>
      <c r="F13" s="2"/>
      <c r="G13" s="16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1"/>
      <c r="B14" s="17" t="s">
        <v>7</v>
      </c>
      <c r="C14" s="1"/>
      <c r="D14" s="1"/>
      <c r="E14" s="1"/>
      <c r="F14" s="2"/>
      <c r="G14" s="16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.5" customHeight="1" x14ac:dyDescent="0.25">
      <c r="A15" s="1"/>
      <c r="B15" s="16"/>
      <c r="C15" s="1"/>
      <c r="D15" s="1"/>
      <c r="E15" s="1"/>
      <c r="F15" s="2"/>
      <c r="G15" s="16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4" t="s">
        <v>8</v>
      </c>
      <c r="B16" s="16" t="s">
        <v>9</v>
      </c>
      <c r="C16" s="1"/>
      <c r="D16" s="42">
        <v>44350</v>
      </c>
      <c r="E16" s="41"/>
      <c r="F16" s="5"/>
      <c r="G16" s="16" t="s">
        <v>10</v>
      </c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.25" customHeight="1" x14ac:dyDescent="0.25">
      <c r="A17" s="1"/>
      <c r="B17" s="16"/>
      <c r="C17" s="1"/>
      <c r="D17" s="35"/>
      <c r="E17" s="35"/>
      <c r="F17" s="2"/>
      <c r="G17" s="16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6" t="s">
        <v>11</v>
      </c>
      <c r="C18" s="1"/>
      <c r="D18" s="43">
        <v>10000</v>
      </c>
      <c r="E18" s="41"/>
      <c r="F18" s="6"/>
      <c r="G18" s="16" t="s">
        <v>12</v>
      </c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6" t="s">
        <v>13</v>
      </c>
      <c r="C19" s="1"/>
      <c r="D19" s="44">
        <v>3000</v>
      </c>
      <c r="E19" s="45"/>
      <c r="F19" s="6"/>
      <c r="G19" s="16" t="s">
        <v>30</v>
      </c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6" t="s">
        <v>14</v>
      </c>
      <c r="C20" s="1"/>
      <c r="D20" s="46">
        <f>IF(D16=0,0,D18-D19)</f>
        <v>7000</v>
      </c>
      <c r="E20" s="47"/>
      <c r="F20" s="6"/>
      <c r="G20" s="18" t="str">
        <f>IF(D20&lt;0,"Negatief"," ")</f>
        <v xml:space="preserve"> </v>
      </c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.75" customHeight="1" x14ac:dyDescent="0.25">
      <c r="A21" s="1"/>
      <c r="B21" s="16"/>
      <c r="C21" s="1"/>
      <c r="D21" s="1"/>
      <c r="E21" s="1"/>
      <c r="F21" s="2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6" t="s">
        <v>15</v>
      </c>
      <c r="C22" s="1"/>
      <c r="D22" s="48">
        <f>IF(D16=0,0,Berekenen!C8)</f>
        <v>6295</v>
      </c>
      <c r="E22" s="49"/>
      <c r="F22" s="6"/>
      <c r="G22" s="16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6" t="s">
        <v>14</v>
      </c>
      <c r="C23" s="1"/>
      <c r="D23" s="50">
        <f>D20</f>
        <v>7000</v>
      </c>
      <c r="E23" s="51"/>
      <c r="F23" s="6"/>
      <c r="G23" s="18" t="str">
        <f>G20</f>
        <v xml:space="preserve"> </v>
      </c>
      <c r="H23" s="7">
        <f>D22-D23</f>
        <v>-705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8" t="str">
        <f>IF(H23&lt;0,"In te teren vermogen","Restant vrij te laten vermogen")</f>
        <v>In te teren vermogen</v>
      </c>
      <c r="C24" s="1"/>
      <c r="D24" s="46">
        <f>IF(D23&lt;=0,D22,IF(D22-D23&gt;0,D22-D23,IF(D23&lt;0,D22,IF(D22-D23&lt;0,(D22-D23)))))</f>
        <v>-705</v>
      </c>
      <c r="E24" s="47"/>
      <c r="F24" s="6"/>
      <c r="G24" s="16"/>
      <c r="H24" s="8">
        <f>IF(B24="In te teren vermogen",1,0)</f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.75" customHeight="1" x14ac:dyDescent="0.25">
      <c r="A25" s="1"/>
      <c r="B25" s="16"/>
      <c r="C25" s="1"/>
      <c r="D25" s="1"/>
      <c r="E25" s="1"/>
      <c r="F25" s="2"/>
      <c r="G25" s="16"/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7" t="str">
        <f>IF(D18=0,"",IF(D18&gt;0,IF(D16=0,"Let op: Datum invullen verplicht!!","")))</f>
        <v/>
      </c>
      <c r="C26" s="1"/>
      <c r="D26" s="1"/>
      <c r="E26" s="1"/>
      <c r="F26" s="2"/>
      <c r="G26" s="16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6"/>
      <c r="C27" s="1"/>
      <c r="D27" s="1"/>
      <c r="E27" s="1"/>
      <c r="F27" s="2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7" t="s">
        <v>16</v>
      </c>
      <c r="C28" s="1"/>
      <c r="D28" s="1"/>
      <c r="E28" s="1"/>
      <c r="F28" s="2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" customHeight="1" x14ac:dyDescent="0.25">
      <c r="A29" s="1"/>
      <c r="B29" s="16"/>
      <c r="C29" s="1"/>
      <c r="D29" s="1"/>
      <c r="E29" s="1"/>
      <c r="F29" s="2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4" t="s">
        <v>17</v>
      </c>
      <c r="B30" s="16" t="s">
        <v>9</v>
      </c>
      <c r="C30" s="1"/>
      <c r="D30" s="42">
        <v>44683</v>
      </c>
      <c r="E30" s="41"/>
      <c r="F30" s="5"/>
      <c r="G30" s="16"/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.75" customHeight="1" x14ac:dyDescent="0.25">
      <c r="A31" s="1"/>
      <c r="B31" s="16"/>
      <c r="C31" s="1"/>
      <c r="D31" s="1"/>
      <c r="E31" s="1"/>
      <c r="F31" s="2"/>
      <c r="G31" s="16"/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6" t="s">
        <v>18</v>
      </c>
      <c r="C32" s="1"/>
      <c r="D32" s="52">
        <f>IF(D24&lt;0,0,IF(D30=0,0,Berekenen!C16))</f>
        <v>0</v>
      </c>
      <c r="E32" s="49"/>
      <c r="F32" s="6"/>
      <c r="G32" s="18" t="s">
        <v>19</v>
      </c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6" t="str">
        <f>IF(H23&lt;0,"In te teren bij aanvang","Vrij te laten bij aanvraag")</f>
        <v>In te teren bij aanvang</v>
      </c>
      <c r="C33" s="1"/>
      <c r="D33" s="53">
        <f>IF(D30=0,0,D24)</f>
        <v>-705</v>
      </c>
      <c r="E33" s="54"/>
      <c r="F33" s="6"/>
      <c r="G33" s="16"/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6" t="s">
        <v>20</v>
      </c>
      <c r="C34" s="1"/>
      <c r="D34" s="61">
        <f>D32+D33</f>
        <v>-705</v>
      </c>
      <c r="E34" s="62"/>
      <c r="F34" s="6"/>
      <c r="G34" s="16"/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6" t="s">
        <v>21</v>
      </c>
      <c r="C35" s="1"/>
      <c r="D35" s="44">
        <v>1000</v>
      </c>
      <c r="E35" s="45"/>
      <c r="F35" s="6"/>
      <c r="G35" s="16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8" t="str">
        <f>IF(D34=0,"Geen vermogen",IF(D34&gt;D35,"Restant vrij te laten vermogen","In te teren vermogen"))</f>
        <v>In te teren vermogen</v>
      </c>
      <c r="C36" s="1"/>
      <c r="D36" s="46">
        <f>IF(D30=0,0,IF(D24&lt;0,0,IF(D34-D35&lt;0,(D35-D34)*-1,D34-D35)))</f>
        <v>0</v>
      </c>
      <c r="E36" s="47"/>
      <c r="F36" s="6"/>
      <c r="G36" s="16" t="str">
        <f>IF(B36="In te teren vermogen","Beëindiging na 30 dagen beoordelen","")</f>
        <v>Beëindiging na 30 dagen beoordelen</v>
      </c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1"/>
      <c r="B37" s="16"/>
      <c r="C37" s="1"/>
      <c r="D37" s="1"/>
      <c r="E37" s="1"/>
      <c r="F37" s="2"/>
      <c r="G37" s="16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6"/>
      <c r="C38" s="1"/>
      <c r="D38" s="1"/>
      <c r="E38" s="1"/>
      <c r="F38" s="2"/>
      <c r="G38" s="16"/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7" t="s">
        <v>16</v>
      </c>
      <c r="C39" s="1"/>
      <c r="D39" s="1"/>
      <c r="E39" s="1"/>
      <c r="F39" s="2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" customHeight="1" x14ac:dyDescent="0.25">
      <c r="A40" s="1"/>
      <c r="B40" s="16"/>
      <c r="C40" s="1"/>
      <c r="D40" s="1"/>
      <c r="E40" s="1"/>
      <c r="F40" s="2"/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4" t="s">
        <v>22</v>
      </c>
      <c r="B41" s="16" t="s">
        <v>9</v>
      </c>
      <c r="C41" s="1"/>
      <c r="D41" s="42"/>
      <c r="E41" s="41"/>
      <c r="F41" s="5"/>
      <c r="G41" s="16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.25" customHeight="1" x14ac:dyDescent="0.25">
      <c r="A42" s="1"/>
      <c r="B42" s="16"/>
      <c r="C42" s="1"/>
      <c r="D42" s="1"/>
      <c r="E42" s="1"/>
      <c r="F42" s="2"/>
      <c r="G42" s="16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6" t="s">
        <v>18</v>
      </c>
      <c r="C43" s="1"/>
      <c r="D43" s="52">
        <f>IF(D36&lt;0,0,IF(D41=0,0,Berekenen!C26))</f>
        <v>0</v>
      </c>
      <c r="E43" s="49"/>
      <c r="F43" s="6"/>
      <c r="G43" s="18" t="s">
        <v>19</v>
      </c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6" t="str">
        <f>IF(H33&lt;0,"In te teren bij aanvang","Vrij te laten bij "&amp;Berekenen!H13)</f>
        <v>Vrij te laten bij 2-5-2022</v>
      </c>
      <c r="C44" s="1"/>
      <c r="D44" s="55">
        <f>IF(D41=0,0,D34)</f>
        <v>0</v>
      </c>
      <c r="E44" s="56"/>
      <c r="F44" s="6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6" t="s">
        <v>20</v>
      </c>
      <c r="C45" s="1"/>
      <c r="D45" s="57">
        <f>D43+D44</f>
        <v>0</v>
      </c>
      <c r="E45" s="58"/>
      <c r="F45" s="6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6" t="s">
        <v>23</v>
      </c>
      <c r="C46" s="1"/>
      <c r="D46" s="55">
        <f>IF(D41=0,0,D35)</f>
        <v>0</v>
      </c>
      <c r="E46" s="56"/>
      <c r="F46" s="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6" t="s">
        <v>20</v>
      </c>
      <c r="C47" s="1"/>
      <c r="D47" s="57">
        <f>IF(D45-D46&lt;0,0,D45-D46)</f>
        <v>0</v>
      </c>
      <c r="E47" s="58"/>
      <c r="F47" s="6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6" t="s">
        <v>21</v>
      </c>
      <c r="C48" s="1"/>
      <c r="D48" s="59"/>
      <c r="E48" s="60"/>
      <c r="F48" s="6"/>
      <c r="G48" s="16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8" t="str">
        <f>IF(D48=D47,"Geen vermogen",IF(D48&lt;D47,"Restant vrij te laten vermogen","In te teren vermogen"))</f>
        <v>Geen vermogen</v>
      </c>
      <c r="C49" s="1"/>
      <c r="D49" s="61">
        <f>IF(D41=0,0,D47-D48)</f>
        <v>0</v>
      </c>
      <c r="E49" s="62"/>
      <c r="F49" s="6"/>
      <c r="G49" s="16" t="str">
        <f>IF(B49="In te teren vermogen","Beëindiging na 30 dagen beoordelen","")</f>
        <v/>
      </c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25">
      <c r="A50" s="1"/>
      <c r="B50" s="1"/>
      <c r="C50" s="1"/>
      <c r="D50" s="1"/>
      <c r="E50" s="1"/>
      <c r="F50" s="2"/>
      <c r="G50" s="16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2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9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4" t="str">
        <f>IF(D51=D36,"","Meer informatie hierover vindt u in ons Handboek Participatiewet.")</f>
        <v/>
      </c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" customHeight="1" x14ac:dyDescent="0.2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0"/>
      <c r="B56" s="19" t="s">
        <v>35</v>
      </c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0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fwLORGAwK4rv3RzFkLdEs3whK7rJMXvsIVvi4SFd/J/VeRNXwh3aoBhv46SsK5Mtwhqli1NVXmCxg1WHlqN79g==" saltValue="eIhaxf/AiTL7jtUcXMoxWQ==" spinCount="100000" sheet="1" objects="1" scenarios="1"/>
  <mergeCells count="25">
    <mergeCell ref="D47:E47"/>
    <mergeCell ref="D48:E48"/>
    <mergeCell ref="D49:E49"/>
    <mergeCell ref="D34:E34"/>
    <mergeCell ref="D35:E35"/>
    <mergeCell ref="D36:E36"/>
    <mergeCell ref="D41:E41"/>
    <mergeCell ref="D43:E43"/>
    <mergeCell ref="D44:E44"/>
    <mergeCell ref="D45:E45"/>
    <mergeCell ref="D24:E24"/>
    <mergeCell ref="D30:E30"/>
    <mergeCell ref="D32:E32"/>
    <mergeCell ref="D33:E33"/>
    <mergeCell ref="D46:E46"/>
    <mergeCell ref="D18:E18"/>
    <mergeCell ref="D19:E19"/>
    <mergeCell ref="D20:E20"/>
    <mergeCell ref="D22:E22"/>
    <mergeCell ref="D23:E23"/>
    <mergeCell ref="A2:J2"/>
    <mergeCell ref="E4:J4"/>
    <mergeCell ref="D7:H7"/>
    <mergeCell ref="D8:H8"/>
    <mergeCell ref="D16:E16"/>
  </mergeCells>
  <pageMargins left="0.31496062992125984" right="0.31496062992125984" top="0.74803149606299213" bottom="0.74803149606299213" header="0" footer="0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>
                <anchor moveWithCells="1">
                  <from>
                    <xdr:col>1</xdr:col>
                    <xdr:colOff>1371600</xdr:colOff>
                    <xdr:row>9</xdr:row>
                    <xdr:rowOff>38100</xdr:rowOff>
                  </from>
                  <to>
                    <xdr:col>3</xdr:col>
                    <xdr:colOff>409575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showGridLines="0" workbookViewId="0">
      <pane ySplit="1" topLeftCell="A2" activePane="bottomLeft" state="frozen"/>
      <selection pane="bottomLeft" activeCell="A31" sqref="A31:D100"/>
    </sheetView>
  </sheetViews>
  <sheetFormatPr defaultColWidth="14.42578125" defaultRowHeight="15" customHeight="1" x14ac:dyDescent="0.25"/>
  <cols>
    <col min="1" max="1" width="13.5703125" customWidth="1"/>
    <col min="2" max="2" width="14" customWidth="1"/>
    <col min="3" max="3" width="19.85546875" customWidth="1"/>
    <col min="4" max="4" width="14.85546875" customWidth="1"/>
    <col min="5" max="26" width="8.7109375" customWidth="1"/>
  </cols>
  <sheetData>
    <row r="1" spans="1:4" s="22" customFormat="1" x14ac:dyDescent="0.25">
      <c r="A1" s="20" t="s">
        <v>24</v>
      </c>
      <c r="B1" s="21" t="s">
        <v>25</v>
      </c>
      <c r="C1" s="21" t="s">
        <v>26</v>
      </c>
      <c r="D1" s="21" t="s">
        <v>27</v>
      </c>
    </row>
    <row r="2" spans="1:4" x14ac:dyDescent="0.25">
      <c r="A2" s="23">
        <v>38718</v>
      </c>
      <c r="B2" s="24">
        <v>5180</v>
      </c>
      <c r="C2" s="25">
        <v>10360</v>
      </c>
      <c r="D2" s="26">
        <f t="shared" ref="D2:D22" si="0">C2</f>
        <v>10360</v>
      </c>
    </row>
    <row r="3" spans="1:4" x14ac:dyDescent="0.25">
      <c r="A3" s="23">
        <v>38899</v>
      </c>
      <c r="B3" s="27">
        <v>5180</v>
      </c>
      <c r="C3" s="28">
        <v>10360</v>
      </c>
      <c r="D3" s="29">
        <f t="shared" si="0"/>
        <v>10360</v>
      </c>
    </row>
    <row r="4" spans="1:4" x14ac:dyDescent="0.25">
      <c r="A4" s="23">
        <v>39083</v>
      </c>
      <c r="B4" s="27">
        <v>5245</v>
      </c>
      <c r="C4" s="28">
        <v>10490</v>
      </c>
      <c r="D4" s="29">
        <f t="shared" si="0"/>
        <v>10490</v>
      </c>
    </row>
    <row r="5" spans="1:4" x14ac:dyDescent="0.25">
      <c r="A5" s="23">
        <v>39264</v>
      </c>
      <c r="B5" s="27">
        <v>5245</v>
      </c>
      <c r="C5" s="28">
        <v>10490</v>
      </c>
      <c r="D5" s="29">
        <f t="shared" si="0"/>
        <v>10490</v>
      </c>
    </row>
    <row r="6" spans="1:4" x14ac:dyDescent="0.25">
      <c r="A6" s="23">
        <v>39448</v>
      </c>
      <c r="B6" s="27">
        <v>5325</v>
      </c>
      <c r="C6" s="28">
        <v>10650</v>
      </c>
      <c r="D6" s="29">
        <f t="shared" si="0"/>
        <v>10650</v>
      </c>
    </row>
    <row r="7" spans="1:4" x14ac:dyDescent="0.25">
      <c r="A7" s="23">
        <v>39630</v>
      </c>
      <c r="B7" s="27">
        <v>5325</v>
      </c>
      <c r="C7" s="28">
        <v>10650</v>
      </c>
      <c r="D7" s="29">
        <f t="shared" si="0"/>
        <v>10650</v>
      </c>
    </row>
    <row r="8" spans="1:4" x14ac:dyDescent="0.25">
      <c r="A8" s="23">
        <v>39814</v>
      </c>
      <c r="B8" s="27">
        <v>5455</v>
      </c>
      <c r="C8" s="28">
        <v>10910</v>
      </c>
      <c r="D8" s="29">
        <f t="shared" si="0"/>
        <v>10910</v>
      </c>
    </row>
    <row r="9" spans="1:4" x14ac:dyDescent="0.25">
      <c r="A9" s="23">
        <v>39995</v>
      </c>
      <c r="B9" s="27">
        <v>5455</v>
      </c>
      <c r="C9" s="28">
        <v>10910</v>
      </c>
      <c r="D9" s="29">
        <f t="shared" si="0"/>
        <v>10910</v>
      </c>
    </row>
    <row r="10" spans="1:4" x14ac:dyDescent="0.25">
      <c r="A10" s="23">
        <v>40179</v>
      </c>
      <c r="B10" s="27">
        <v>5480</v>
      </c>
      <c r="C10" s="28">
        <v>10960</v>
      </c>
      <c r="D10" s="29">
        <f t="shared" si="0"/>
        <v>10960</v>
      </c>
    </row>
    <row r="11" spans="1:4" x14ac:dyDescent="0.25">
      <c r="A11" s="23">
        <v>40360</v>
      </c>
      <c r="B11" s="27">
        <v>5480</v>
      </c>
      <c r="C11" s="28">
        <v>10960</v>
      </c>
      <c r="D11" s="29">
        <f t="shared" si="0"/>
        <v>10960</v>
      </c>
    </row>
    <row r="12" spans="1:4" x14ac:dyDescent="0.25">
      <c r="A12" s="23">
        <v>40544</v>
      </c>
      <c r="B12" s="27">
        <v>5555</v>
      </c>
      <c r="C12" s="28">
        <v>11110</v>
      </c>
      <c r="D12" s="29">
        <f t="shared" si="0"/>
        <v>11110</v>
      </c>
    </row>
    <row r="13" spans="1:4" x14ac:dyDescent="0.25">
      <c r="A13" s="23">
        <v>40725</v>
      </c>
      <c r="B13" s="27">
        <v>5555</v>
      </c>
      <c r="C13" s="28">
        <v>11110</v>
      </c>
      <c r="D13" s="29">
        <f t="shared" si="0"/>
        <v>11110</v>
      </c>
    </row>
    <row r="14" spans="1:4" x14ac:dyDescent="0.25">
      <c r="A14" s="23">
        <v>40909</v>
      </c>
      <c r="B14" s="27">
        <v>5685</v>
      </c>
      <c r="C14" s="28">
        <v>11370</v>
      </c>
      <c r="D14" s="29">
        <f t="shared" si="0"/>
        <v>11370</v>
      </c>
    </row>
    <row r="15" spans="1:4" x14ac:dyDescent="0.25">
      <c r="A15" s="23">
        <v>41091</v>
      </c>
      <c r="B15" s="27">
        <v>5685</v>
      </c>
      <c r="C15" s="28">
        <v>11370</v>
      </c>
      <c r="D15" s="29">
        <f t="shared" si="0"/>
        <v>11370</v>
      </c>
    </row>
    <row r="16" spans="1:4" x14ac:dyDescent="0.25">
      <c r="A16" s="23">
        <v>41275</v>
      </c>
      <c r="B16" s="27">
        <v>5795</v>
      </c>
      <c r="C16" s="28">
        <v>11590</v>
      </c>
      <c r="D16" s="29">
        <f t="shared" si="0"/>
        <v>11590</v>
      </c>
    </row>
    <row r="17" spans="1:4" x14ac:dyDescent="0.25">
      <c r="A17" s="23">
        <v>41456</v>
      </c>
      <c r="B17" s="27">
        <v>5795</v>
      </c>
      <c r="C17" s="28">
        <v>11590</v>
      </c>
      <c r="D17" s="29">
        <f t="shared" si="0"/>
        <v>11590</v>
      </c>
    </row>
    <row r="18" spans="1:4" x14ac:dyDescent="0.25">
      <c r="A18" s="23">
        <v>41640</v>
      </c>
      <c r="B18" s="27">
        <v>5850</v>
      </c>
      <c r="C18" s="28">
        <v>11700</v>
      </c>
      <c r="D18" s="29">
        <f t="shared" si="0"/>
        <v>11700</v>
      </c>
    </row>
    <row r="19" spans="1:4" x14ac:dyDescent="0.25">
      <c r="A19" s="23">
        <v>41821</v>
      </c>
      <c r="B19" s="27">
        <v>5850</v>
      </c>
      <c r="C19" s="28">
        <v>11700</v>
      </c>
      <c r="D19" s="29">
        <f t="shared" si="0"/>
        <v>11700</v>
      </c>
    </row>
    <row r="20" spans="1:4" x14ac:dyDescent="0.25">
      <c r="A20" s="23">
        <v>42005</v>
      </c>
      <c r="B20" s="27">
        <v>5895</v>
      </c>
      <c r="C20" s="28">
        <v>11790</v>
      </c>
      <c r="D20" s="29">
        <f t="shared" si="0"/>
        <v>11790</v>
      </c>
    </row>
    <row r="21" spans="1:4" ht="15.75" customHeight="1" x14ac:dyDescent="0.25">
      <c r="A21" s="23">
        <v>42186</v>
      </c>
      <c r="B21" s="27">
        <v>5895</v>
      </c>
      <c r="C21" s="28">
        <v>11790</v>
      </c>
      <c r="D21" s="29">
        <f t="shared" si="0"/>
        <v>11790</v>
      </c>
    </row>
    <row r="22" spans="1:4" ht="15.75" customHeight="1" x14ac:dyDescent="0.25">
      <c r="A22" s="23">
        <v>42370</v>
      </c>
      <c r="B22" s="27">
        <v>5920</v>
      </c>
      <c r="C22" s="28">
        <v>11840</v>
      </c>
      <c r="D22" s="29">
        <f t="shared" si="0"/>
        <v>11840</v>
      </c>
    </row>
    <row r="23" spans="1:4" ht="15.75" customHeight="1" x14ac:dyDescent="0.25">
      <c r="A23" s="23">
        <v>42552</v>
      </c>
      <c r="B23" s="27">
        <v>5920</v>
      </c>
      <c r="C23" s="28">
        <v>11840</v>
      </c>
      <c r="D23" s="29">
        <v>11840</v>
      </c>
    </row>
    <row r="24" spans="1:4" ht="15.75" customHeight="1" x14ac:dyDescent="0.25">
      <c r="A24" s="23">
        <v>42736</v>
      </c>
      <c r="B24" s="27">
        <v>5940</v>
      </c>
      <c r="C24" s="28">
        <v>11880</v>
      </c>
      <c r="D24" s="29">
        <v>11880</v>
      </c>
    </row>
    <row r="25" spans="1:4" ht="15.75" customHeight="1" x14ac:dyDescent="0.25">
      <c r="A25" s="23">
        <v>42917</v>
      </c>
      <c r="B25" s="27">
        <v>5940</v>
      </c>
      <c r="C25" s="28">
        <v>11880</v>
      </c>
      <c r="D25" s="29">
        <v>11880</v>
      </c>
    </row>
    <row r="26" spans="1:4" ht="15.75" customHeight="1" x14ac:dyDescent="0.25">
      <c r="A26" s="23">
        <v>43101</v>
      </c>
      <c r="B26" s="27">
        <v>6020</v>
      </c>
      <c r="C26" s="28">
        <v>12040</v>
      </c>
      <c r="D26" s="29">
        <v>12040</v>
      </c>
    </row>
    <row r="27" spans="1:4" ht="15.75" customHeight="1" x14ac:dyDescent="0.25">
      <c r="A27" s="23">
        <v>43466</v>
      </c>
      <c r="B27" s="27">
        <v>6120</v>
      </c>
      <c r="C27" s="28">
        <v>12240</v>
      </c>
      <c r="D27" s="29">
        <v>12240</v>
      </c>
    </row>
    <row r="28" spans="1:4" ht="15.75" customHeight="1" x14ac:dyDescent="0.25">
      <c r="A28" s="23">
        <v>43831</v>
      </c>
      <c r="B28" s="27">
        <v>6225</v>
      </c>
      <c r="C28" s="28">
        <v>12450</v>
      </c>
      <c r="D28" s="29">
        <v>12450</v>
      </c>
    </row>
    <row r="29" spans="1:4" ht="15.75" customHeight="1" x14ac:dyDescent="0.25">
      <c r="A29" s="23">
        <v>44197</v>
      </c>
      <c r="B29" s="27">
        <v>6295</v>
      </c>
      <c r="C29" s="28">
        <v>12590</v>
      </c>
      <c r="D29" s="29">
        <v>12590</v>
      </c>
    </row>
    <row r="30" spans="1:4" ht="15.75" customHeight="1" x14ac:dyDescent="0.25">
      <c r="A30" s="23">
        <v>44562</v>
      </c>
      <c r="B30" s="27">
        <v>6505</v>
      </c>
      <c r="C30" s="28">
        <v>13010</v>
      </c>
      <c r="D30" s="29">
        <v>13010</v>
      </c>
    </row>
    <row r="31" spans="1:4" ht="15.75" customHeight="1" x14ac:dyDescent="0.25">
      <c r="A31" s="30"/>
      <c r="B31" s="31"/>
      <c r="C31" s="32"/>
      <c r="D31" s="33"/>
    </row>
    <row r="32" spans="1:4" ht="15.75" customHeight="1" x14ac:dyDescent="0.25">
      <c r="A32" s="30"/>
      <c r="B32" s="31"/>
      <c r="C32" s="32"/>
      <c r="D32" s="33"/>
    </row>
    <row r="33" spans="1:4" ht="15.75" customHeight="1" x14ac:dyDescent="0.25">
      <c r="A33" s="30"/>
      <c r="B33" s="31"/>
      <c r="C33" s="32"/>
      <c r="D33" s="33"/>
    </row>
    <row r="34" spans="1:4" ht="15.75" customHeight="1" x14ac:dyDescent="0.25">
      <c r="A34" s="30"/>
      <c r="B34" s="31"/>
      <c r="C34" s="32"/>
      <c r="D34" s="33"/>
    </row>
    <row r="35" spans="1:4" ht="15.75" customHeight="1" x14ac:dyDescent="0.25">
      <c r="A35" s="30"/>
      <c r="B35" s="31"/>
      <c r="C35" s="32"/>
      <c r="D35" s="33"/>
    </row>
    <row r="36" spans="1:4" ht="15.75" customHeight="1" x14ac:dyDescent="0.25">
      <c r="A36" s="30"/>
      <c r="B36" s="31"/>
      <c r="C36" s="32"/>
      <c r="D36" s="33"/>
    </row>
    <row r="37" spans="1:4" ht="15.75" customHeight="1" x14ac:dyDescent="0.25">
      <c r="A37" s="30"/>
      <c r="B37" s="31"/>
      <c r="C37" s="32"/>
      <c r="D37" s="33"/>
    </row>
    <row r="38" spans="1:4" ht="15.75" customHeight="1" x14ac:dyDescent="0.25">
      <c r="A38" s="30"/>
      <c r="B38" s="31"/>
      <c r="C38" s="32"/>
      <c r="D38" s="33"/>
    </row>
    <row r="39" spans="1:4" ht="15.75" customHeight="1" x14ac:dyDescent="0.25">
      <c r="A39" s="30"/>
      <c r="B39" s="31"/>
      <c r="C39" s="32"/>
      <c r="D39" s="33"/>
    </row>
    <row r="40" spans="1:4" ht="15.75" customHeight="1" x14ac:dyDescent="0.25">
      <c r="A40" s="30"/>
      <c r="B40" s="31"/>
      <c r="C40" s="32"/>
      <c r="D40" s="33"/>
    </row>
    <row r="41" spans="1:4" ht="15.75" customHeight="1" x14ac:dyDescent="0.25">
      <c r="A41" s="30"/>
      <c r="B41" s="31"/>
      <c r="C41" s="32"/>
      <c r="D41" s="33"/>
    </row>
    <row r="42" spans="1:4" ht="15.75" customHeight="1" x14ac:dyDescent="0.25">
      <c r="A42" s="30"/>
      <c r="B42" s="31"/>
      <c r="C42" s="32"/>
      <c r="D42" s="33"/>
    </row>
    <row r="43" spans="1:4" ht="15.75" customHeight="1" x14ac:dyDescent="0.25">
      <c r="A43" s="30"/>
      <c r="B43" s="31"/>
      <c r="C43" s="32"/>
      <c r="D43" s="33"/>
    </row>
    <row r="44" spans="1:4" ht="15.75" customHeight="1" x14ac:dyDescent="0.25">
      <c r="A44" s="30"/>
      <c r="B44" s="31"/>
      <c r="C44" s="32"/>
      <c r="D44" s="33"/>
    </row>
    <row r="45" spans="1:4" ht="15.75" customHeight="1" x14ac:dyDescent="0.25">
      <c r="A45" s="30"/>
      <c r="B45" s="31"/>
      <c r="C45" s="32"/>
      <c r="D45" s="33"/>
    </row>
    <row r="46" spans="1:4" ht="15.75" customHeight="1" x14ac:dyDescent="0.25">
      <c r="A46" s="30"/>
      <c r="B46" s="31"/>
      <c r="C46" s="32"/>
      <c r="D46" s="33"/>
    </row>
    <row r="47" spans="1:4" ht="15.75" customHeight="1" x14ac:dyDescent="0.25">
      <c r="A47" s="30"/>
      <c r="B47" s="31"/>
      <c r="C47" s="32"/>
      <c r="D47" s="33"/>
    </row>
    <row r="48" spans="1:4" ht="15.75" customHeight="1" x14ac:dyDescent="0.25">
      <c r="A48" s="30"/>
      <c r="B48" s="31"/>
      <c r="C48" s="32"/>
      <c r="D48" s="33"/>
    </row>
    <row r="49" spans="1:4" ht="15.75" customHeight="1" x14ac:dyDescent="0.25">
      <c r="A49" s="30"/>
      <c r="B49" s="31"/>
      <c r="C49" s="32"/>
      <c r="D49" s="33"/>
    </row>
    <row r="50" spans="1:4" ht="15.75" customHeight="1" x14ac:dyDescent="0.25">
      <c r="A50" s="30"/>
      <c r="B50" s="31"/>
      <c r="C50" s="32"/>
      <c r="D50" s="33"/>
    </row>
    <row r="51" spans="1:4" ht="15.75" customHeight="1" x14ac:dyDescent="0.25">
      <c r="A51" s="30"/>
      <c r="B51" s="31"/>
      <c r="C51" s="32"/>
      <c r="D51" s="33"/>
    </row>
    <row r="52" spans="1:4" ht="15.75" customHeight="1" x14ac:dyDescent="0.25">
      <c r="A52" s="30"/>
      <c r="B52" s="31"/>
      <c r="C52" s="32"/>
      <c r="D52" s="33"/>
    </row>
    <row r="53" spans="1:4" ht="15.75" customHeight="1" x14ac:dyDescent="0.25">
      <c r="A53" s="30"/>
      <c r="B53" s="31"/>
      <c r="C53" s="32"/>
      <c r="D53" s="33"/>
    </row>
    <row r="54" spans="1:4" ht="15.75" customHeight="1" x14ac:dyDescent="0.25">
      <c r="A54" s="30"/>
      <c r="B54" s="31"/>
      <c r="C54" s="32"/>
      <c r="D54" s="33"/>
    </row>
    <row r="55" spans="1:4" ht="15.75" customHeight="1" x14ac:dyDescent="0.25">
      <c r="A55" s="30"/>
      <c r="B55" s="31"/>
      <c r="C55" s="32"/>
      <c r="D55" s="33"/>
    </row>
    <row r="56" spans="1:4" ht="15.75" customHeight="1" x14ac:dyDescent="0.25">
      <c r="A56" s="30"/>
      <c r="B56" s="31"/>
      <c r="C56" s="32"/>
      <c r="D56" s="33"/>
    </row>
    <row r="57" spans="1:4" ht="15.75" customHeight="1" x14ac:dyDescent="0.25">
      <c r="A57" s="30"/>
      <c r="B57" s="31"/>
      <c r="C57" s="32"/>
      <c r="D57" s="33"/>
    </row>
    <row r="58" spans="1:4" ht="15.75" customHeight="1" x14ac:dyDescent="0.25">
      <c r="A58" s="30"/>
      <c r="B58" s="31"/>
      <c r="C58" s="32"/>
      <c r="D58" s="33"/>
    </row>
    <row r="59" spans="1:4" ht="15.75" customHeight="1" x14ac:dyDescent="0.25">
      <c r="A59" s="30"/>
      <c r="B59" s="31"/>
      <c r="C59" s="32"/>
      <c r="D59" s="33"/>
    </row>
    <row r="60" spans="1:4" ht="15.75" customHeight="1" x14ac:dyDescent="0.25">
      <c r="A60" s="30"/>
      <c r="B60" s="31"/>
      <c r="C60" s="32"/>
      <c r="D60" s="33"/>
    </row>
    <row r="61" spans="1:4" ht="15.75" customHeight="1" x14ac:dyDescent="0.25">
      <c r="A61" s="30"/>
      <c r="B61" s="31"/>
      <c r="C61" s="32"/>
      <c r="D61" s="33"/>
    </row>
    <row r="62" spans="1:4" ht="15.75" customHeight="1" x14ac:dyDescent="0.25">
      <c r="A62" s="30"/>
      <c r="B62" s="31"/>
      <c r="C62" s="32"/>
      <c r="D62" s="33"/>
    </row>
    <row r="63" spans="1:4" ht="15.75" customHeight="1" x14ac:dyDescent="0.25">
      <c r="A63" s="30"/>
      <c r="B63" s="31"/>
      <c r="C63" s="32"/>
      <c r="D63" s="33"/>
    </row>
    <row r="64" spans="1:4" ht="15.75" customHeight="1" x14ac:dyDescent="0.25">
      <c r="A64" s="30"/>
      <c r="B64" s="31"/>
      <c r="C64" s="32"/>
      <c r="D64" s="33"/>
    </row>
    <row r="65" spans="1:4" ht="15.75" customHeight="1" x14ac:dyDescent="0.25">
      <c r="A65" s="30"/>
      <c r="B65" s="31"/>
      <c r="C65" s="32"/>
      <c r="D65" s="33"/>
    </row>
    <row r="66" spans="1:4" ht="15.75" customHeight="1" x14ac:dyDescent="0.25">
      <c r="A66" s="30"/>
      <c r="B66" s="31"/>
      <c r="C66" s="32"/>
      <c r="D66" s="33"/>
    </row>
    <row r="67" spans="1:4" ht="15.75" customHeight="1" x14ac:dyDescent="0.25">
      <c r="A67" s="30"/>
      <c r="B67" s="31"/>
      <c r="C67" s="32"/>
      <c r="D67" s="33"/>
    </row>
    <row r="68" spans="1:4" ht="15.75" customHeight="1" x14ac:dyDescent="0.25">
      <c r="A68" s="30"/>
      <c r="B68" s="31"/>
      <c r="C68" s="32"/>
      <c r="D68" s="33"/>
    </row>
    <row r="69" spans="1:4" ht="15.75" customHeight="1" x14ac:dyDescent="0.25">
      <c r="A69" s="30"/>
      <c r="B69" s="31"/>
      <c r="C69" s="32"/>
      <c r="D69" s="33"/>
    </row>
    <row r="70" spans="1:4" ht="15.75" customHeight="1" x14ac:dyDescent="0.25">
      <c r="A70" s="30"/>
      <c r="B70" s="31"/>
      <c r="C70" s="32"/>
      <c r="D70" s="33"/>
    </row>
    <row r="71" spans="1:4" ht="15.75" customHeight="1" x14ac:dyDescent="0.25">
      <c r="A71" s="30"/>
      <c r="B71" s="31"/>
      <c r="C71" s="32"/>
      <c r="D71" s="33"/>
    </row>
    <row r="72" spans="1:4" ht="15.75" customHeight="1" x14ac:dyDescent="0.25">
      <c r="A72" s="30"/>
      <c r="B72" s="31"/>
      <c r="C72" s="32"/>
      <c r="D72" s="33"/>
    </row>
    <row r="73" spans="1:4" ht="15.75" customHeight="1" x14ac:dyDescent="0.25">
      <c r="A73" s="30"/>
      <c r="B73" s="31"/>
      <c r="C73" s="32"/>
      <c r="D73" s="33"/>
    </row>
    <row r="74" spans="1:4" ht="15.75" customHeight="1" x14ac:dyDescent="0.25">
      <c r="A74" s="30"/>
      <c r="B74" s="31"/>
      <c r="C74" s="32"/>
      <c r="D74" s="33"/>
    </row>
    <row r="75" spans="1:4" ht="15.75" customHeight="1" x14ac:dyDescent="0.25">
      <c r="A75" s="30"/>
      <c r="B75" s="31"/>
      <c r="C75" s="32"/>
      <c r="D75" s="33"/>
    </row>
    <row r="76" spans="1:4" ht="15.75" customHeight="1" x14ac:dyDescent="0.25">
      <c r="A76" s="30"/>
      <c r="B76" s="31"/>
      <c r="C76" s="32"/>
      <c r="D76" s="33"/>
    </row>
    <row r="77" spans="1:4" ht="15.75" customHeight="1" x14ac:dyDescent="0.25">
      <c r="A77" s="30"/>
      <c r="B77" s="31"/>
      <c r="C77" s="32"/>
      <c r="D77" s="33"/>
    </row>
    <row r="78" spans="1:4" ht="15.75" customHeight="1" x14ac:dyDescent="0.25">
      <c r="A78" s="30"/>
      <c r="B78" s="31"/>
      <c r="C78" s="32"/>
      <c r="D78" s="33"/>
    </row>
    <row r="79" spans="1:4" ht="15.75" customHeight="1" x14ac:dyDescent="0.25">
      <c r="A79" s="30"/>
      <c r="B79" s="31"/>
      <c r="C79" s="32"/>
      <c r="D79" s="33"/>
    </row>
    <row r="80" spans="1:4" ht="15.75" customHeight="1" x14ac:dyDescent="0.25">
      <c r="A80" s="30"/>
      <c r="B80" s="31"/>
      <c r="C80" s="32"/>
      <c r="D80" s="33"/>
    </row>
    <row r="81" spans="1:4" ht="15.75" customHeight="1" x14ac:dyDescent="0.25">
      <c r="A81" s="30"/>
      <c r="B81" s="31"/>
      <c r="C81" s="32"/>
      <c r="D81" s="33"/>
    </row>
    <row r="82" spans="1:4" ht="15.75" customHeight="1" x14ac:dyDescent="0.25">
      <c r="A82" s="30"/>
      <c r="B82" s="31"/>
      <c r="C82" s="32"/>
      <c r="D82" s="33"/>
    </row>
    <row r="83" spans="1:4" ht="15.75" customHeight="1" x14ac:dyDescent="0.25">
      <c r="A83" s="30"/>
      <c r="B83" s="31"/>
      <c r="C83" s="32"/>
      <c r="D83" s="33"/>
    </row>
    <row r="84" spans="1:4" ht="15.75" customHeight="1" x14ac:dyDescent="0.25">
      <c r="A84" s="30"/>
      <c r="B84" s="31"/>
      <c r="C84" s="32"/>
      <c r="D84" s="33"/>
    </row>
    <row r="85" spans="1:4" ht="15.75" customHeight="1" x14ac:dyDescent="0.25">
      <c r="A85" s="30"/>
      <c r="B85" s="31"/>
      <c r="C85" s="32"/>
      <c r="D85" s="33"/>
    </row>
    <row r="86" spans="1:4" ht="15.75" customHeight="1" x14ac:dyDescent="0.25">
      <c r="A86" s="30"/>
      <c r="B86" s="31"/>
      <c r="C86" s="32"/>
      <c r="D86" s="33"/>
    </row>
    <row r="87" spans="1:4" ht="15.75" customHeight="1" x14ac:dyDescent="0.25">
      <c r="A87" s="30"/>
      <c r="B87" s="31"/>
      <c r="C87" s="32"/>
      <c r="D87" s="33"/>
    </row>
    <row r="88" spans="1:4" ht="15.75" customHeight="1" x14ac:dyDescent="0.25">
      <c r="A88" s="30"/>
      <c r="B88" s="31"/>
      <c r="C88" s="32"/>
      <c r="D88" s="33"/>
    </row>
    <row r="89" spans="1:4" ht="15.75" customHeight="1" x14ac:dyDescent="0.25">
      <c r="A89" s="30"/>
      <c r="B89" s="31"/>
      <c r="C89" s="32"/>
      <c r="D89" s="33"/>
    </row>
    <row r="90" spans="1:4" ht="15.75" customHeight="1" x14ac:dyDescent="0.25">
      <c r="A90" s="30"/>
      <c r="B90" s="31"/>
      <c r="C90" s="32"/>
      <c r="D90" s="33"/>
    </row>
    <row r="91" spans="1:4" ht="15.75" customHeight="1" x14ac:dyDescent="0.25">
      <c r="A91" s="30"/>
      <c r="B91" s="31"/>
      <c r="C91" s="32"/>
      <c r="D91" s="33"/>
    </row>
    <row r="92" spans="1:4" ht="15.75" customHeight="1" x14ac:dyDescent="0.25">
      <c r="A92" s="30"/>
      <c r="B92" s="31"/>
      <c r="C92" s="32"/>
      <c r="D92" s="33"/>
    </row>
    <row r="93" spans="1:4" ht="15.75" customHeight="1" x14ac:dyDescent="0.25">
      <c r="A93" s="30"/>
      <c r="B93" s="31"/>
      <c r="C93" s="32"/>
      <c r="D93" s="33"/>
    </row>
    <row r="94" spans="1:4" ht="15.75" customHeight="1" x14ac:dyDescent="0.25">
      <c r="A94" s="30"/>
      <c r="B94" s="31"/>
      <c r="C94" s="32"/>
      <c r="D94" s="33"/>
    </row>
    <row r="95" spans="1:4" ht="15.75" customHeight="1" x14ac:dyDescent="0.25">
      <c r="A95" s="30"/>
      <c r="B95" s="31"/>
      <c r="C95" s="32"/>
      <c r="D95" s="33"/>
    </row>
    <row r="96" spans="1:4" ht="15.75" customHeight="1" x14ac:dyDescent="0.25">
      <c r="A96" s="30"/>
      <c r="B96" s="31"/>
      <c r="C96" s="32"/>
      <c r="D96" s="33"/>
    </row>
    <row r="97" spans="1:4" ht="15.75" customHeight="1" x14ac:dyDescent="0.25">
      <c r="A97" s="30"/>
      <c r="B97" s="31"/>
      <c r="C97" s="32"/>
      <c r="D97" s="33"/>
    </row>
    <row r="98" spans="1:4" ht="15.75" customHeight="1" x14ac:dyDescent="0.25">
      <c r="A98" s="30"/>
      <c r="B98" s="31"/>
      <c r="C98" s="32"/>
      <c r="D98" s="33"/>
    </row>
    <row r="99" spans="1:4" ht="15.75" customHeight="1" x14ac:dyDescent="0.25">
      <c r="A99" s="30"/>
      <c r="B99" s="31"/>
      <c r="C99" s="32"/>
      <c r="D99" s="33"/>
    </row>
    <row r="100" spans="1:4" ht="15.75" customHeight="1" x14ac:dyDescent="0.25">
      <c r="A100" s="30"/>
      <c r="B100" s="31"/>
      <c r="C100" s="32"/>
      <c r="D100" s="33"/>
    </row>
    <row r="101" spans="1:4" ht="15.75" customHeight="1" x14ac:dyDescent="0.25"/>
    <row r="102" spans="1:4" ht="15.75" customHeight="1" x14ac:dyDescent="0.25"/>
    <row r="103" spans="1:4" ht="15.75" customHeight="1" x14ac:dyDescent="0.25"/>
    <row r="104" spans="1:4" ht="15.75" customHeight="1" x14ac:dyDescent="0.25"/>
    <row r="105" spans="1:4" ht="15.75" customHeight="1" x14ac:dyDescent="0.25"/>
    <row r="106" spans="1:4" ht="15.75" customHeight="1" x14ac:dyDescent="0.25"/>
    <row r="107" spans="1:4" ht="15.75" customHeight="1" x14ac:dyDescent="0.25"/>
    <row r="108" spans="1:4" ht="15.75" customHeight="1" x14ac:dyDescent="0.25"/>
    <row r="109" spans="1:4" ht="15.75" customHeight="1" x14ac:dyDescent="0.25"/>
    <row r="110" spans="1:4" ht="15.75" customHeight="1" x14ac:dyDescent="0.25"/>
    <row r="111" spans="1:4" ht="15.75" customHeight="1" x14ac:dyDescent="0.25"/>
    <row r="112" spans="1:4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sheetProtection algorithmName="SHA-512" hashValue="a7QPY/D8h/GHgs+bbweVymS3oJsrr3eNMuqq2gsStyzUk+EnQe8nkT85u93BuQSigNwGrjji/ndaYlM9PJ3uKA==" saltValue="PlxkOehNI8RfpKwYJLOZFw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H24" sqref="H24"/>
    </sheetView>
  </sheetViews>
  <sheetFormatPr defaultColWidth="14.42578125" defaultRowHeight="15" customHeight="1" x14ac:dyDescent="0.25"/>
  <cols>
    <col min="1" max="2" width="9.140625" customWidth="1"/>
    <col min="3" max="3" width="16.28515625" customWidth="1"/>
    <col min="4" max="4" width="9.140625" customWidth="1"/>
    <col min="5" max="5" width="18.5703125" customWidth="1"/>
    <col min="6" max="26" width="9.140625" customWidth="1"/>
  </cols>
  <sheetData>
    <row r="1" spans="1:2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5">
      <c r="A3" s="11" t="s">
        <v>28</v>
      </c>
      <c r="B3" s="11"/>
      <c r="C3" s="11" t="s">
        <v>29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5">
      <c r="A4" s="11"/>
      <c r="B4" s="12">
        <f>Vermogensberekening!D16</f>
        <v>44350</v>
      </c>
      <c r="C4" s="11">
        <f>Vermogensberekening!D10</f>
        <v>1</v>
      </c>
      <c r="D4" s="11"/>
      <c r="E4" s="13">
        <f>VLOOKUP($B$4,'Vrij te laten vermogen'!$A$2:$D$100,2)</f>
        <v>6295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11"/>
      <c r="B5" s="11"/>
      <c r="C5" s="11"/>
      <c r="D5" s="11"/>
      <c r="E5" s="13">
        <f>VLOOKUP($B$4,'Vrij te laten vermogen'!$A$2:$D$100,3)</f>
        <v>12590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11"/>
      <c r="B6" s="11"/>
      <c r="C6" s="11"/>
      <c r="D6" s="11"/>
      <c r="E6" s="13">
        <f>VLOOKUP($B$4,'Vrij te laten vermogen'!$A$2:$D$100,3)</f>
        <v>12590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25">
      <c r="A8" s="11"/>
      <c r="B8" s="11"/>
      <c r="C8" s="13">
        <f>IF(C4=1,E4,IF(C4=2,E5,IF(C4=3,E6)))</f>
        <v>6295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25">
      <c r="A10" s="11"/>
      <c r="B10" s="12">
        <f>Vermogensberekening!D30</f>
        <v>44683</v>
      </c>
      <c r="C10" s="11">
        <f>C4</f>
        <v>1</v>
      </c>
      <c r="D10" s="11"/>
      <c r="E10" s="13">
        <f>VLOOKUP($B$10,'Vrij te laten vermogen'!$A$2:$D$100,2)</f>
        <v>6505</v>
      </c>
      <c r="F10" s="11"/>
      <c r="G10" s="11"/>
      <c r="H10" s="11">
        <f>DAY(B10)</f>
        <v>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25">
      <c r="A11" s="11"/>
      <c r="B11" s="11"/>
      <c r="C11" s="11"/>
      <c r="D11" s="11"/>
      <c r="E11" s="13">
        <f>VLOOKUP($B$10,'Vrij te laten vermogen'!$A$2:$D$100,3)</f>
        <v>13010</v>
      </c>
      <c r="F11" s="11"/>
      <c r="G11" s="11"/>
      <c r="H11" s="11">
        <f>MONTH(B10)</f>
        <v>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11"/>
      <c r="B12" s="11"/>
      <c r="C12" s="11"/>
      <c r="D12" s="11"/>
      <c r="E12" s="13">
        <f>VLOOKUP($B$10,'Vrij te laten vermogen'!$A$2:$D$100,3)</f>
        <v>13010</v>
      </c>
      <c r="F12" s="11"/>
      <c r="G12" s="11"/>
      <c r="H12" s="11">
        <f>YEAR(B10)</f>
        <v>2022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11"/>
      <c r="B13" s="11"/>
      <c r="C13" s="11"/>
      <c r="D13" s="11"/>
      <c r="E13" s="11"/>
      <c r="F13" s="11"/>
      <c r="G13" s="11"/>
      <c r="H13" s="11" t="str">
        <f>IF(H10=0,"",H10&amp;"-"&amp;H11&amp;"-"&amp;H12)</f>
        <v>2-5-2022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11"/>
      <c r="B14" s="11"/>
      <c r="C14" s="13">
        <f>IF(C10=1,E10,IF(C10=2,E11,IF(C10=3,E12)))</f>
        <v>6505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11"/>
      <c r="B16" s="11"/>
      <c r="C16" s="13">
        <f>C14-C8</f>
        <v>210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11"/>
      <c r="B20" s="12">
        <f>Vermogensberekening!D41</f>
        <v>0</v>
      </c>
      <c r="C20" s="11">
        <f>C10</f>
        <v>1</v>
      </c>
      <c r="D20" s="11"/>
      <c r="E20" s="11" t="e">
        <f>VLOOKUP($B$20,'Vrij te laten vermogen'!$A$2:$D$100,2)</f>
        <v>#N/A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11"/>
      <c r="B21" s="11"/>
      <c r="C21" s="11"/>
      <c r="D21" s="11"/>
      <c r="E21" s="11" t="e">
        <f>VLOOKUP($B$20,'Vrij te laten vermogen'!$A$2:$D$100,3)</f>
        <v>#N/A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5">
      <c r="A22" s="11"/>
      <c r="B22" s="11"/>
      <c r="C22" s="11"/>
      <c r="D22" s="11"/>
      <c r="E22" s="11" t="e">
        <f>VLOOKUP($B$20,'Vrij te laten vermogen'!$A$2:$D$100,3)</f>
        <v>#N/A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25">
      <c r="A24" s="11"/>
      <c r="B24" s="11"/>
      <c r="C24" s="11" t="e">
        <f>IF(C20=1,E20,IF(C20=2,E21,IF(C20=3,E22)))</f>
        <v>#N/A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11"/>
      <c r="B26" s="11"/>
      <c r="C26" s="11" t="e">
        <f>C24-C14</f>
        <v>#N/A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25">
      <c r="A33" s="11"/>
      <c r="B33" s="11"/>
      <c r="C33" s="11" t="s">
        <v>31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25">
      <c r="A34" s="11"/>
      <c r="B34" s="11"/>
      <c r="C34" s="11" t="s">
        <v>32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11"/>
      <c r="B35" s="11"/>
      <c r="C35" s="11" t="s">
        <v>33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Vermogensberekening</vt:lpstr>
      <vt:lpstr>Vrij te laten vermogen</vt:lpstr>
      <vt:lpstr>Berekenen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 Reali</cp:lastModifiedBy>
  <dcterms:created xsi:type="dcterms:W3CDTF">2022-08-31T18:58:17Z</dcterms:created>
  <dcterms:modified xsi:type="dcterms:W3CDTF">2022-09-30T07:43:59Z</dcterms:modified>
</cp:coreProperties>
</file>