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xl/comments8.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E:\Langhenkel\Berekeningen Langhenkel Talenter\Te verzenden\"/>
    </mc:Choice>
  </mc:AlternateContent>
  <xr:revisionPtr revIDLastSave="0" documentId="8_{8A1792BD-F1DB-4047-85D1-86FF3D4C4B3D}" xr6:coauthVersionLast="41" xr6:coauthVersionMax="41" xr10:uidLastSave="{00000000-0000-0000-0000-000000000000}"/>
  <bookViews>
    <workbookView xWindow="-120" yWindow="-120" windowWidth="29040" windowHeight="15840" xr2:uid="{00000000-000D-0000-FFFF-FFFF00000000}"/>
  </bookViews>
  <sheets>
    <sheet name="berekening elders gebruikte Ahk" sheetId="3" r:id="rId1"/>
    <sheet name="personen &lt; AOW leeftijd" sheetId="6" r:id="rId2"/>
    <sheet name="jog &lt; AOW lft geen ln tijdvak" sheetId="2" r:id="rId3"/>
    <sheet name="Alleenst(ouders) Aow-leeftijd " sheetId="4" r:id="rId4"/>
    <sheet name="gezin AOW-leeftijd" sheetId="5" r:id="rId5"/>
    <sheet name="AOW-leeftijd geen ln tijdvak" sheetId="10" r:id="rId6"/>
    <sheet name="bruteren vord &lt; AOW lft" sheetId="7" r:id="rId7"/>
    <sheet name="vord AOW-leeftijd alleenst" sheetId="8" r:id="rId8"/>
    <sheet name="vord gezin partner AOW-leeft" sheetId="9" r:id="rId9"/>
    <sheet name="Bbz def vastst. geen loontijdv." sheetId="12" r:id="rId10"/>
    <sheet name="Bbz in 2013 een loontijdvak" sheetId="11" r:id="rId11"/>
  </sheets>
  <calcPr calcId="181029"/>
</workbook>
</file>

<file path=xl/calcChain.xml><?xml version="1.0" encoding="utf-8"?>
<calcChain xmlns="http://schemas.openxmlformats.org/spreadsheetml/2006/main">
  <c r="F12" i="11" l="1"/>
  <c r="F35" i="11" s="1"/>
  <c r="E16" i="11"/>
  <c r="F23" i="11" s="1"/>
  <c r="E18" i="11"/>
  <c r="E20" i="11"/>
  <c r="E62" i="11"/>
  <c r="E71" i="11"/>
  <c r="E61" i="11"/>
  <c r="E51" i="11"/>
  <c r="C55" i="11"/>
  <c r="D55" i="11"/>
  <c r="F55" i="11" s="1"/>
  <c r="E55" i="11"/>
  <c r="F15" i="12"/>
  <c r="F16" i="12" s="1"/>
  <c r="F9" i="10"/>
  <c r="F16" i="10" s="1"/>
  <c r="E23" i="10"/>
  <c r="E31" i="10" s="1"/>
  <c r="E22" i="10"/>
  <c r="C47" i="4"/>
  <c r="F47" i="4" s="1"/>
  <c r="D45" i="6"/>
  <c r="F9" i="2"/>
  <c r="F16" i="2" s="1"/>
  <c r="E31" i="9"/>
  <c r="E29" i="9"/>
  <c r="E27" i="9"/>
  <c r="F34" i="9" s="1"/>
  <c r="F21" i="9"/>
  <c r="D71" i="9" s="1"/>
  <c r="F22" i="9"/>
  <c r="E63" i="9" s="1"/>
  <c r="F20" i="8"/>
  <c r="F21" i="8"/>
  <c r="E26" i="8"/>
  <c r="E28" i="8"/>
  <c r="E30" i="8"/>
  <c r="F33" i="8" s="1"/>
  <c r="F11" i="5"/>
  <c r="F44" i="5" s="1"/>
  <c r="E15" i="5"/>
  <c r="E15" i="4"/>
  <c r="F22" i="4" s="1"/>
  <c r="F11" i="4"/>
  <c r="E19" i="5"/>
  <c r="F22" i="5"/>
  <c r="F30" i="5" s="1"/>
  <c r="E17" i="5"/>
  <c r="D70" i="8"/>
  <c r="E61" i="8"/>
  <c r="F18" i="7"/>
  <c r="F19" i="7"/>
  <c r="E24" i="7"/>
  <c r="E26" i="7"/>
  <c r="F31" i="7" s="1"/>
  <c r="E28" i="7"/>
  <c r="E61" i="7"/>
  <c r="E60" i="7"/>
  <c r="D47" i="5"/>
  <c r="E47" i="5"/>
  <c r="E43" i="5"/>
  <c r="C47" i="5"/>
  <c r="F47" i="5" s="1"/>
  <c r="E43" i="4"/>
  <c r="D47" i="4"/>
  <c r="E47" i="4"/>
  <c r="F34" i="4"/>
  <c r="F44" i="4" s="1"/>
  <c r="E17" i="4"/>
  <c r="E19" i="4"/>
  <c r="E41" i="6"/>
  <c r="C45" i="6" s="1"/>
  <c r="F45" i="6" s="1"/>
  <c r="E45" i="6"/>
  <c r="F9" i="6"/>
  <c r="F42" i="6" s="1"/>
  <c r="E13" i="6"/>
  <c r="E15" i="6"/>
  <c r="F20" i="6" s="1"/>
  <c r="E17" i="6"/>
  <c r="E57" i="6"/>
  <c r="E66" i="6"/>
  <c r="E56" i="6"/>
  <c r="E59" i="5"/>
  <c r="E67" i="5" s="1"/>
  <c r="E58" i="5"/>
  <c r="E57" i="4"/>
  <c r="E66" i="4" s="1"/>
  <c r="E56" i="4"/>
  <c r="A48" i="3"/>
  <c r="D48" i="3"/>
  <c r="C20" i="3"/>
  <c r="A38" i="3" s="1"/>
  <c r="D38" i="3" s="1"/>
  <c r="G32" i="3"/>
  <c r="C21" i="3"/>
  <c r="A39" i="3" s="1"/>
  <c r="D39" i="3" s="1"/>
  <c r="C22" i="3"/>
  <c r="A40" i="3" s="1"/>
  <c r="D40" i="3" s="1"/>
  <c r="B40" i="3"/>
  <c r="B54" i="3" s="1"/>
  <c r="D54" i="3"/>
  <c r="E23" i="3"/>
  <c r="B41" i="3" s="1"/>
  <c r="D55" i="3"/>
  <c r="E24" i="3"/>
  <c r="B42" i="3"/>
  <c r="B56" i="3" s="1"/>
  <c r="D56" i="3"/>
  <c r="E25" i="3"/>
  <c r="B43" i="3" s="1"/>
  <c r="D57" i="3"/>
  <c r="D58" i="3"/>
  <c r="D59" i="3"/>
  <c r="D60" i="3"/>
  <c r="D61" i="3"/>
  <c r="D62" i="3"/>
  <c r="D63" i="3"/>
  <c r="D53" i="3"/>
  <c r="D52" i="3"/>
  <c r="E69" i="3"/>
  <c r="G69" i="3" s="1"/>
  <c r="E71" i="3"/>
  <c r="G71" i="3" s="1"/>
  <c r="B69" i="3"/>
  <c r="B71" i="3" s="1"/>
  <c r="D71" i="3" s="1"/>
  <c r="D69" i="3"/>
  <c r="E31" i="3"/>
  <c r="B49" i="3" s="1"/>
  <c r="E30" i="3"/>
  <c r="B48" i="3"/>
  <c r="B62" i="3" s="1"/>
  <c r="A62" i="3"/>
  <c r="E29" i="3"/>
  <c r="B47" i="3" s="1"/>
  <c r="E28" i="3"/>
  <c r="B46" i="3"/>
  <c r="B60" i="3" s="1"/>
  <c r="E27" i="3"/>
  <c r="B45" i="3"/>
  <c r="A59" i="3" s="1"/>
  <c r="E26" i="3"/>
  <c r="B44" i="3"/>
  <c r="A58" i="3" s="1"/>
  <c r="E22" i="3"/>
  <c r="E21" i="3"/>
  <c r="B39" i="3" s="1"/>
  <c r="E20" i="3"/>
  <c r="B38" i="3"/>
  <c r="E38" i="3" s="1"/>
  <c r="G38" i="3" s="1"/>
  <c r="G20" i="3" s="1"/>
  <c r="C31" i="3"/>
  <c r="A49" i="3" s="1"/>
  <c r="D49" i="3" s="1"/>
  <c r="C30" i="3"/>
  <c r="C29" i="3"/>
  <c r="A47" i="3" s="1"/>
  <c r="D47" i="3" s="1"/>
  <c r="C28" i="3"/>
  <c r="A46" i="3" s="1"/>
  <c r="D46" i="3" s="1"/>
  <c r="C27" i="3"/>
  <c r="A45" i="3" s="1"/>
  <c r="D45" i="3" s="1"/>
  <c r="C26" i="3"/>
  <c r="A44" i="3" s="1"/>
  <c r="D44" i="3" s="1"/>
  <c r="C25" i="3"/>
  <c r="A43" i="3" s="1"/>
  <c r="D43" i="3" s="1"/>
  <c r="C24" i="3"/>
  <c r="A42" i="3" s="1"/>
  <c r="D42" i="3" s="1"/>
  <c r="C23" i="3"/>
  <c r="A41" i="3" s="1"/>
  <c r="D41" i="3" s="1"/>
  <c r="E22" i="2"/>
  <c r="E23" i="2"/>
  <c r="E31" i="2" s="1"/>
  <c r="D69" i="7"/>
  <c r="F20" i="7"/>
  <c r="F43" i="7"/>
  <c r="F23" i="9"/>
  <c r="F46" i="9" s="1"/>
  <c r="E45" i="3"/>
  <c r="G45" i="3"/>
  <c r="G27" i="3" s="1"/>
  <c r="B59" i="3"/>
  <c r="F22" i="8"/>
  <c r="F45" i="8"/>
  <c r="E62" i="8"/>
  <c r="D16" i="12"/>
  <c r="F31" i="11" l="1"/>
  <c r="F30" i="11"/>
  <c r="F36" i="11" s="1"/>
  <c r="F40" i="11" s="1"/>
  <c r="F41" i="8"/>
  <c r="F40" i="8"/>
  <c r="F46" i="8" s="1"/>
  <c r="F17" i="10"/>
  <c r="E24" i="10" s="1"/>
  <c r="D17" i="10"/>
  <c r="B53" i="3"/>
  <c r="E39" i="3"/>
  <c r="G39" i="3" s="1"/>
  <c r="G21" i="3" s="1"/>
  <c r="A53" i="3"/>
  <c r="A61" i="3"/>
  <c r="B61" i="3"/>
  <c r="E47" i="3"/>
  <c r="G47" i="3" s="1"/>
  <c r="G29" i="3" s="1"/>
  <c r="F27" i="6"/>
  <c r="F33" i="6" s="1"/>
  <c r="F37" i="6" s="1"/>
  <c r="F28" i="6"/>
  <c r="F17" i="12"/>
  <c r="E22" i="12" s="1"/>
  <c r="E23" i="12"/>
  <c r="B57" i="3"/>
  <c r="A57" i="3"/>
  <c r="E43" i="3"/>
  <c r="G43" i="3" s="1"/>
  <c r="G25" i="3" s="1"/>
  <c r="F38" i="7"/>
  <c r="F44" i="7" s="1"/>
  <c r="F48" i="7" s="1"/>
  <c r="F39" i="7"/>
  <c r="E41" i="3"/>
  <c r="G41" i="3" s="1"/>
  <c r="G23" i="3" s="1"/>
  <c r="A55" i="3"/>
  <c r="B55" i="3"/>
  <c r="F17" i="2"/>
  <c r="E24" i="2" s="1"/>
  <c r="E32" i="2" s="1"/>
  <c r="D17" i="2"/>
  <c r="E49" i="3"/>
  <c r="G49" i="3" s="1"/>
  <c r="G31" i="3" s="1"/>
  <c r="A63" i="3"/>
  <c r="B63" i="3"/>
  <c r="F29" i="4"/>
  <c r="F35" i="4" s="1"/>
  <c r="F30" i="4"/>
  <c r="F42" i="9"/>
  <c r="F41" i="9"/>
  <c r="F47" i="9" s="1"/>
  <c r="F51" i="9" s="1"/>
  <c r="B52" i="3"/>
  <c r="F29" i="5"/>
  <c r="F35" i="5" s="1"/>
  <c r="F39" i="5" s="1"/>
  <c r="F32" i="6"/>
  <c r="F34" i="6" s="1"/>
  <c r="E40" i="3"/>
  <c r="G40" i="3" s="1"/>
  <c r="G22" i="3" s="1"/>
  <c r="A52" i="3"/>
  <c r="E62" i="9"/>
  <c r="A54" i="3"/>
  <c r="E46" i="3"/>
  <c r="G46" i="3" s="1"/>
  <c r="G28" i="3" s="1"/>
  <c r="A60" i="3"/>
  <c r="B58" i="3"/>
  <c r="F34" i="5"/>
  <c r="F36" i="5" s="1"/>
  <c r="E42" i="3"/>
  <c r="G42" i="3" s="1"/>
  <c r="G24" i="3" s="1"/>
  <c r="E48" i="3"/>
  <c r="G48" i="3" s="1"/>
  <c r="G30" i="3" s="1"/>
  <c r="A56" i="3"/>
  <c r="F52" i="11"/>
  <c r="E44" i="3"/>
  <c r="G44" i="3" s="1"/>
  <c r="G26" i="3" s="1"/>
  <c r="G34" i="3" l="1"/>
  <c r="F37" i="11"/>
  <c r="E25" i="2"/>
  <c r="E30" i="2" s="1"/>
  <c r="F45" i="7"/>
  <c r="F39" i="4"/>
  <c r="F36" i="4"/>
  <c r="E32" i="10"/>
  <c r="E25" i="10"/>
  <c r="E30" i="10" s="1"/>
  <c r="F47" i="8"/>
  <c r="F50" i="8"/>
  <c r="D38" i="5"/>
  <c r="F38" i="5"/>
  <c r="F40" i="5" s="1"/>
  <c r="D36" i="6"/>
  <c r="F36" i="6"/>
  <c r="F38" i="6" s="1"/>
  <c r="F48" i="9"/>
  <c r="D39" i="11" l="1"/>
  <c r="F39" i="11"/>
  <c r="F41" i="11" s="1"/>
  <c r="D49" i="8"/>
  <c r="F49" i="8"/>
  <c r="F51" i="8" s="1"/>
  <c r="E63" i="8" s="1"/>
  <c r="D38" i="4"/>
  <c r="F38" i="4"/>
  <c r="F40" i="4" s="1"/>
  <c r="D50" i="9"/>
  <c r="F50" i="9"/>
  <c r="F52" i="9" s="1"/>
  <c r="E64" i="9" s="1"/>
  <c r="E60" i="5"/>
  <c r="F45" i="5"/>
  <c r="F46" i="5" s="1"/>
  <c r="E49" i="5" s="1"/>
  <c r="F49" i="5" s="1"/>
  <c r="F43" i="6"/>
  <c r="F44" i="6" s="1"/>
  <c r="E47" i="6" s="1"/>
  <c r="F47" i="6" s="1"/>
  <c r="E58" i="6"/>
  <c r="D47" i="7"/>
  <c r="F47" i="7"/>
  <c r="F49" i="7" s="1"/>
  <c r="E62" i="7" s="1"/>
  <c r="E63" i="11" l="1"/>
  <c r="F53" i="11"/>
  <c r="F54" i="11" s="1"/>
  <c r="E57" i="11" s="1"/>
  <c r="F57" i="11" s="1"/>
  <c r="F45" i="4"/>
  <c r="F46" i="4" s="1"/>
  <c r="E49" i="4" s="1"/>
  <c r="F49" i="4" s="1"/>
  <c r="E58" i="4"/>
  <c r="E64" i="8"/>
  <c r="D72" i="8"/>
  <c r="D73" i="8" s="1"/>
  <c r="D71" i="7"/>
  <c r="D72" i="7" s="1"/>
  <c r="E63" i="7"/>
  <c r="E67" i="6"/>
  <c r="E59" i="6"/>
  <c r="E65" i="6" s="1"/>
  <c r="D73" i="9"/>
  <c r="D74" i="9" s="1"/>
  <c r="E65" i="9"/>
  <c r="E68" i="5"/>
  <c r="E61" i="5"/>
  <c r="E66" i="5" s="1"/>
  <c r="E72" i="11" l="1"/>
  <c r="E64" i="11"/>
  <c r="E70" i="11" s="1"/>
  <c r="E59" i="4"/>
  <c r="E65" i="4" s="1"/>
  <c r="E6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100-000001000000}">
      <text>
        <r>
          <rPr>
            <sz val="8"/>
            <color indexed="81"/>
            <rFont val="Tahoma"/>
            <family val="2"/>
          </rPr>
          <t xml:space="preserve">Let op:
Als de in 2013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2012 beëindigde uitkering wordt uitbetaald in 2013</t>
        </r>
      </text>
    </comment>
    <comment ref="D13" authorId="0" shapeId="0" xr:uid="{00000000-0006-0000-0100-000002000000}">
      <text>
        <r>
          <rPr>
            <sz val="8"/>
            <color indexed="81"/>
            <rFont val="Tahoma"/>
            <family val="2"/>
          </rPr>
          <t xml:space="preserve">Let op:
Wanneer een periode uit een voorgaand jaar betaald is in dit jaar, telt deze niet mee voor het bepalen van de loonheffingskorting.
b.v. november en december 2012 betaald in 2013: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2013 zijn geblokkeerd en worden betaald in januari 2014: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2014 (over 2013) moet dan wel vaststaan dat er in 2014 een betaling over 2013 plaatsvindt.</t>
        </r>
      </text>
    </comment>
    <comment ref="F25" authorId="1" shapeId="0" xr:uid="{00000000-0006-0000-0100-000003000000}">
      <text>
        <r>
          <rPr>
            <b/>
            <sz val="8"/>
            <color indexed="81"/>
            <rFont val="Tahoma"/>
            <family val="2"/>
          </rPr>
          <t>wanneer er geen inkomsten zijn over de bijstandsperiode vul in: 0.
Anders: neem het totaal "P" over van werkblad
elders gebr. Ahk</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9" authorId="0" shapeId="0" xr:uid="{00000000-0006-0000-0A00-000001000000}">
      <text>
        <r>
          <rPr>
            <sz val="8"/>
            <color indexed="81"/>
            <rFont val="Tahoma"/>
            <family val="2"/>
          </rPr>
          <t xml:space="preserve">Let op:
Dit werkblad gebruik je, als er in 2013 sprake is van een  loontijdvak (dus niet als er in 2013 alleen leenbijstand wordt verstrekt). 
b.v. Over 2012 is leenbijstand verstrekt aan een startend ondernemer die in 2013 wordt omgezet naar bijstand om niet. In 2013 wordt in eerste instantie leenbijstand verstrekt over de periode 1 januari t/m 31 maart. De onderneming wordt gestaakt en ook de over 2013 verstrekte leenbijstand wordt, in 2013, omgezet naar bijstand om niet. Er is dan in 2013 een loontijdvak van 3 maanden. Over deze drie maanden wordt dan de loonheffingskorting toegepast en moet premie Zvw worden afgedragen. (over het totale bedrag rekening houdend met het maximale premieloon) </t>
        </r>
      </text>
    </comment>
    <comment ref="D16" authorId="0" shapeId="0" xr:uid="{00000000-0006-0000-0A00-000002000000}">
      <text>
        <r>
          <rPr>
            <sz val="8"/>
            <color indexed="81"/>
            <rFont val="Tahoma"/>
            <family val="2"/>
          </rPr>
          <t xml:space="preserve">Let op:
Vul hier alleen het loontijdvak in van de in 2013 verstrekte bijstand over dat jaar.
Wanneer leenbijstand uit een voorgaand jaar omgezet wordt naar bijstand om niet, telt deze niet mee voor het bepalen van de loonheffingskorting.
b.v. leenbijstand uit 2012 omgezet naar bijstand om niet in 2013:
Wel meetellen bij het bedrag van de verstrekte netto bijstand  maar </t>
        </r>
        <r>
          <rPr>
            <u/>
            <sz val="8"/>
            <color indexed="81"/>
            <rFont val="Tahoma"/>
            <family val="2"/>
          </rPr>
          <t>niet</t>
        </r>
        <r>
          <rPr>
            <sz val="8"/>
            <color indexed="81"/>
            <rFont val="Tahoma"/>
            <family val="2"/>
          </rPr>
          <t xml:space="preserve"> meenemen bij de berekening van de beschikbare lhk.(D12 t/m D17)
</t>
        </r>
        <r>
          <rPr>
            <sz val="8"/>
            <color indexed="81"/>
            <rFont val="Tahoma"/>
            <family val="2"/>
          </rPr>
          <t xml:space="preserve">
</t>
        </r>
      </text>
    </comment>
    <comment ref="F28" authorId="1" shapeId="0" xr:uid="{00000000-0006-0000-0A00-000003000000}">
      <text>
        <r>
          <rPr>
            <b/>
            <sz val="8"/>
            <color indexed="81"/>
            <rFont val="Tahoma"/>
            <family val="2"/>
          </rPr>
          <t>wanneer er geen inkomsten zijn over de bijstandsperiode vul in: 0.
Anders: neem het totaal "P" over van werkblad
elders gebr. Ahk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200-000001000000}">
      <text>
        <r>
          <rPr>
            <sz val="8"/>
            <color indexed="81"/>
            <rFont val="Tahoma"/>
          </rPr>
          <t xml:space="preserve">Let op:
Kies dit werkblad alleen als de in 2013 verstrekte bijstand </t>
        </r>
        <r>
          <rPr>
            <u/>
            <sz val="8"/>
            <color indexed="81"/>
            <rFont val="Tahoma"/>
            <family val="2"/>
          </rPr>
          <t>uitsluitend</t>
        </r>
        <r>
          <rPr>
            <sz val="8"/>
            <color indexed="81"/>
            <rFont val="Tahoma"/>
          </rPr>
          <t xml:space="preserve"> bestaat uit bijstand over een periode uit een voorgaand kalenderjaar.
b.v. Het vakantiegeld van een in december 2012 beëindigde uitkering, wat in 2013 wordt uitbetaald 
Er hoeft dan geen bijdrage Zvw afgedragen te worden. 
Over dit soort betalingen kan geen lhk worden benut!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300-000001000000}">
      <text>
        <r>
          <rPr>
            <sz val="8"/>
            <color indexed="81"/>
            <rFont val="Tahoma"/>
          </rPr>
          <t xml:space="preserve">Let op:
Als de in 2013 verstrekte bijstand </t>
        </r>
        <r>
          <rPr>
            <u/>
            <sz val="8"/>
            <color indexed="81"/>
            <rFont val="Tahoma"/>
            <family val="2"/>
          </rPr>
          <t>uitsluitend</t>
        </r>
        <r>
          <rPr>
            <sz val="8"/>
            <color indexed="81"/>
            <rFont val="Tahoma"/>
          </rPr>
          <t xml:space="preserve"> bestaat uit bijstand over een periode uit een voorgaand kalenderjaar hoeft geen bijdrage Zvw afgedragen te worden. 
Kies dan het rekenblad: geen Zvw-bijdrage. 
b.v. Het vakantiegeld van een in december 2012 beëindigde uitkering wordt uitbetaald in 2013</t>
        </r>
      </text>
    </comment>
    <comment ref="D15" authorId="0" shapeId="0" xr:uid="{00000000-0006-0000-0300-000002000000}">
      <text>
        <r>
          <rPr>
            <sz val="8"/>
            <color indexed="81"/>
            <rFont val="Tahoma"/>
          </rPr>
          <t xml:space="preserve">Let op:
Wanneer een periode uit een voorgaand jaar betaald is in dit jaar, telt deze niet mee voor het bepalen van de loonheffingskorting.
b.v. november en december 2012 betaald in 2013:
Wel meetellen bij het bedrag van de verstrekte netto bijstand (F6) maar </t>
        </r>
        <r>
          <rPr>
            <u/>
            <sz val="8"/>
            <color indexed="81"/>
            <rFont val="Tahoma"/>
            <family val="2"/>
          </rPr>
          <t>niet</t>
        </r>
        <r>
          <rPr>
            <sz val="8"/>
            <color indexed="81"/>
            <rFont val="Tahoma"/>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2013 waren geblokkeerd en worden betaald in januari 2014:
</t>
        </r>
        <r>
          <rPr>
            <u/>
            <sz val="8"/>
            <color indexed="81"/>
            <rFont val="Tahoma"/>
            <family val="2"/>
          </rPr>
          <t>Niet</t>
        </r>
        <r>
          <rPr>
            <sz val="8"/>
            <color indexed="81"/>
            <rFont val="Tahoma"/>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2014 (over 2013) moet dan wel vaststaan dat er in 2014 een betaling over 2013 plaatsvindt.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400-000001000000}">
      <text>
        <r>
          <rPr>
            <sz val="8"/>
            <color indexed="81"/>
            <rFont val="Tahoma"/>
          </rPr>
          <t xml:space="preserve">Let op:
Als de in 2013 verstrekte bijstand </t>
        </r>
        <r>
          <rPr>
            <u/>
            <sz val="8"/>
            <color indexed="81"/>
            <rFont val="Tahoma"/>
            <family val="2"/>
          </rPr>
          <t>uitsluitend</t>
        </r>
        <r>
          <rPr>
            <sz val="8"/>
            <color indexed="81"/>
            <rFont val="Tahoma"/>
          </rPr>
          <t xml:space="preserve"> bestaat uit bijstand over een periode uit een voorgaand kalenderjaar hoeft geen bijdrage Zvw afgedragen te worden. 
Kies dan het rekenblad: geen Zvw-bijdrage. 
b.v. Het vakantiegeld van een in december 2012 beëindigde uitkering wordt uitbetaald in 2013
</t>
        </r>
      </text>
    </comment>
    <comment ref="D15" authorId="0" shapeId="0" xr:uid="{00000000-0006-0000-0400-000002000000}">
      <text>
        <r>
          <rPr>
            <sz val="8"/>
            <color indexed="81"/>
            <rFont val="Tahoma"/>
          </rPr>
          <t xml:space="preserve">Let op:
Wanneer een periode uit een voorgaand jaar betaald is in dit jaar, telt deze niet mee voor het bepalen van de loonheffingskorting.
b.v. november en december 2012 betaald in 2013:
Wel meetellen bij het bedrag van de verstrekte netto bijstand (F7) maar </t>
        </r>
        <r>
          <rPr>
            <u/>
            <sz val="8"/>
            <color indexed="81"/>
            <rFont val="Tahoma"/>
            <family val="2"/>
          </rPr>
          <t>niet</t>
        </r>
        <r>
          <rPr>
            <sz val="8"/>
            <color indexed="81"/>
            <rFont val="Tahoma"/>
          </rPr>
          <t xml:space="preserve"> meenemen bij de berekening van de beschikbare lhk.(D13 t/m D18)
Daarentegen:
Wanneer bekend is dat een periode uit dit jaar betaald wordt/is in een volgend jaar mag deze wèl meegenomen worden bij de vaststelling van de loonheffingskorting.
b.v. november en december 2013 waren geblokkeerd en worden betaald in januari 2014:
</t>
        </r>
        <r>
          <rPr>
            <u/>
            <sz val="8"/>
            <color indexed="81"/>
            <rFont val="Tahoma"/>
            <family val="2"/>
          </rPr>
          <t>Niet</t>
        </r>
        <r>
          <rPr>
            <sz val="8"/>
            <color indexed="81"/>
            <rFont val="Tahoma"/>
          </rPr>
          <t xml:space="preserve"> meetellen bij de verstrekte netto bijstand (F7) maar </t>
        </r>
        <r>
          <rPr>
            <u/>
            <sz val="8"/>
            <color indexed="81"/>
            <rFont val="Tahoma"/>
            <family val="2"/>
          </rPr>
          <t>wel</t>
        </r>
        <r>
          <rPr>
            <sz val="8"/>
            <color indexed="81"/>
            <rFont val="Tahoma"/>
            <family val="2"/>
          </rPr>
          <t xml:space="preserve"> meenemen in de periode waarover de loonheffingskorting gebruikt mag worden. (D13 t/m D18)
Bij het jaarwerk in januari 2014 (over 2013) moet dan wel vaststaan dat er in 2014 een betaling over 2013 plaatsvindt.</t>
        </r>
      </text>
    </comment>
    <comment ref="F27" authorId="0" shapeId="0" xr:uid="{00000000-0006-0000-0400-000003000000}">
      <text>
        <r>
          <rPr>
            <b/>
            <sz val="8"/>
            <color indexed="81"/>
            <rFont val="Tahoma"/>
            <family val="2"/>
          </rPr>
          <t>wanneer deze partner geen inkomsten heeft over de bijstandsperiode
vul in 0,
anders: neem over van werkblad
elders gebr. Ahk</t>
        </r>
        <r>
          <rPr>
            <sz val="8"/>
            <color indexed="81"/>
            <rFont val="Tahoma"/>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500-000001000000}">
      <text>
        <r>
          <rPr>
            <sz val="8"/>
            <color indexed="81"/>
            <rFont val="Tahoma"/>
          </rPr>
          <t xml:space="preserve">Let op:
Kies dit werkblad alleen als de in 2013 verstrekte bijstand </t>
        </r>
        <r>
          <rPr>
            <u/>
            <sz val="8"/>
            <color indexed="81"/>
            <rFont val="Tahoma"/>
            <family val="2"/>
          </rPr>
          <t>uitsluitend</t>
        </r>
        <r>
          <rPr>
            <sz val="8"/>
            <color indexed="81"/>
            <rFont val="Tahoma"/>
          </rPr>
          <t xml:space="preserve"> bestaat uit bijstand over een periode uit een voorgaand kalenderjaar.
b.v. Het vakantiegeld van een in december 2012 beëindigde uitkering, wat in 2013 wordt uitbetaald 
Er hoeft dan geen bijdrage Zvw afgedragen te worden. 
Over dit soort betalingen kan geen lhk worden benut!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6" authorId="0" shapeId="0" xr:uid="{00000000-0006-0000-06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8" authorId="0" shapeId="0" xr:uid="{00000000-0006-0000-07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9" authorId="0" shapeId="0" xr:uid="{00000000-0006-0000-08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8" authorId="0" shapeId="0" xr:uid="{00000000-0006-0000-0900-000001000000}">
      <text>
        <r>
          <rPr>
            <sz val="8"/>
            <color indexed="81"/>
            <rFont val="Tahoma"/>
          </rPr>
          <t xml:space="preserve">Let op:
Kies dit werkblad alleen als de in 2013 verstrekte bijstand </t>
        </r>
        <r>
          <rPr>
            <u/>
            <sz val="8"/>
            <color indexed="81"/>
            <rFont val="Tahoma"/>
            <family val="2"/>
          </rPr>
          <t>uitsluitend</t>
        </r>
        <r>
          <rPr>
            <sz val="8"/>
            <color indexed="81"/>
            <rFont val="Tahoma"/>
          </rPr>
          <t xml:space="preserve"> bestaat uit bijstand over een periode uit een voorgaand kalenderjaar.
b.v. De leenbijstand die in 2012 is verstrekt wordt in 2013 omgezet in bijstand om niet. In 2013 wordt uitsluitend leenbijstand verstrekt. (in 2013 geen loontijdvak)
Er is dan geen premie Zvw verschuldigd. 
Over dit soort betalingen kan geen lhk worden benut!</t>
        </r>
      </text>
    </comment>
  </commentList>
</comments>
</file>

<file path=xl/sharedStrings.xml><?xml version="1.0" encoding="utf-8"?>
<sst xmlns="http://schemas.openxmlformats.org/spreadsheetml/2006/main" count="503" uniqueCount="147">
  <si>
    <t>BSnummer:</t>
  </si>
  <si>
    <t>Naam:</t>
  </si>
  <si>
    <t xml:space="preserve">verstrekte netto bijstand </t>
  </si>
  <si>
    <t>Totaal te belasten bijstand</t>
  </si>
  <si>
    <t>berekening beschikbare loonheffingskorting</t>
  </si>
  <si>
    <t>aantal hele maanden bijstand</t>
  </si>
  <si>
    <t>bij betaling over gedeelten van maanden:</t>
  </si>
  <si>
    <t>aantal dagen waarover betaald is</t>
  </si>
  <si>
    <t>totaal aantal dagen van die maand</t>
  </si>
  <si>
    <t>maximale loonheffingskorting over de bijstandsperiode</t>
  </si>
  <si>
    <t>L</t>
  </si>
  <si>
    <t>elders benutte algemene heffingskorting</t>
  </si>
  <si>
    <t>de bij andere inhoudingsplichtigen verbruikte algemene heffingskorting</t>
  </si>
  <si>
    <t>in de bijstandsperiode</t>
  </si>
  <si>
    <t>P</t>
  </si>
  <si>
    <t>beschikbare lhk voor de berekening van de loonheffing over de bijstand</t>
  </si>
  <si>
    <t>Q</t>
  </si>
  <si>
    <t>( werkelijk benutte loonheffingskorting</t>
  </si>
  <si>
    <t>)</t>
  </si>
  <si>
    <t>loonheffing over de bijstand</t>
  </si>
  <si>
    <t>netto bijstand</t>
  </si>
  <si>
    <t>af: het restbedrag loonheffingskorting</t>
  </si>
  <si>
    <t>te bruteren bedrag</t>
  </si>
  <si>
    <t xml:space="preserve">berekende loonheffing </t>
  </si>
  <si>
    <t>af: de loonheffingskorting</t>
  </si>
  <si>
    <t xml:space="preserve">loonheffing </t>
  </si>
  <si>
    <t>berekening inkomensafhankelijke bijdrage Zvw</t>
  </si>
  <si>
    <t>de loonheffing over deze bijstand</t>
  </si>
  <si>
    <t>premieloon Zvw</t>
  </si>
  <si>
    <t>inkomensafhankelijke bijdrage Zvw</t>
  </si>
  <si>
    <t>berekening jaaropgave</t>
  </si>
  <si>
    <t>belaste partneralimentatie</t>
  </si>
  <si>
    <t>loonheffing over bijstand en alimentatie</t>
  </si>
  <si>
    <t>totaal belastbaar</t>
  </si>
  <si>
    <t>jaaropgave cliënt</t>
  </si>
  <si>
    <t>belastbaar loon</t>
  </si>
  <si>
    <t>( waarvan belaste alimentatie</t>
  </si>
  <si>
    <t>loonheffing</t>
  </si>
  <si>
    <t>vrij tekstvak</t>
  </si>
  <si>
    <t xml:space="preserve"> </t>
  </si>
  <si>
    <t>Over deze betalingen mag geen loonheffingskorting worden toegepast</t>
  </si>
  <si>
    <t xml:space="preserve">totaal belastbaar </t>
  </si>
  <si>
    <t>Jaaropgave 2013 personen jonger dan de AOW-leeftijd</t>
  </si>
  <si>
    <t xml:space="preserve">Cliëntnummer: </t>
  </si>
  <si>
    <t xml:space="preserve">Naam: </t>
  </si>
  <si>
    <t>Gezinsvorm:</t>
  </si>
  <si>
    <t>Gehuwd of samenwonend</t>
  </si>
  <si>
    <t>Alleenstaand of alleenstaande ouder</t>
  </si>
  <si>
    <t>Soort inkomsten:</t>
  </si>
  <si>
    <t>loondienst of daarmee gelijkgesteld - witte tabel van toepassing)</t>
  </si>
  <si>
    <t>n.b. per maand kan slechts één inkomstenbron worden ingebracht (slechts bij één inhoudingsplichtige lhk)</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</si>
  <si>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</si>
  <si>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</si>
  <si>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</si>
  <si>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</si>
  <si>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</si>
  <si>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</si>
  <si>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</si>
  <si>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</si>
  <si>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</si>
  <si>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</si>
  <si>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</si>
  <si>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</si>
  <si>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</si>
  <si>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</si>
  <si>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</si>
  <si>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</si>
  <si>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onbelast uitbetaald vakantiegeld (loonheffing = 0) belast Bijz. tar:</t>
  </si>
  <si>
    <t>Verbruikte Algemene heffingskorting (overnemen op werkblad)</t>
  </si>
  <si>
    <t>Loonh.arb.- arb. Korting</t>
  </si>
  <si>
    <t>Loonh.Uitk.</t>
  </si>
  <si>
    <t xml:space="preserve">Ahk </t>
  </si>
  <si>
    <t>lhkgroen alleenst (ouder) 65+</t>
  </si>
  <si>
    <t>lhkgr 65(+)geh samenw</t>
  </si>
  <si>
    <t>Bepaling elders gebruikte Ahk 2013</t>
  </si>
  <si>
    <t>ja</t>
  </si>
  <si>
    <t>nee</t>
  </si>
  <si>
    <t>Heeft betrokkene de AOW-gerechtigde leeftijd bereikt?</t>
  </si>
  <si>
    <t>lhkgroen&lt;AOW</t>
  </si>
  <si>
    <t>0uderenkorting</t>
  </si>
  <si>
    <t>Algemene heffingsk</t>
  </si>
  <si>
    <t>Alleenst ouderenkorting</t>
  </si>
  <si>
    <r>
      <t>x 58,73% (</t>
    </r>
    <r>
      <rPr>
        <b/>
        <sz val="10"/>
        <rFont val="Arial"/>
        <family val="2"/>
      </rPr>
      <t>E</t>
    </r>
    <r>
      <rPr>
        <sz val="10"/>
        <rFont val="Arial"/>
        <family val="2"/>
      </rPr>
      <t>)</t>
    </r>
  </si>
  <si>
    <t>berekening maximale loonheffingskorting</t>
  </si>
  <si>
    <t>loonheffingskorting voor de berekening van de loonheffing over de bijstand</t>
  </si>
  <si>
    <t>( n.b. bedragen per partner afzonderlijk invoeren)</t>
  </si>
  <si>
    <t>totaal te belasten bijstand</t>
  </si>
  <si>
    <t xml:space="preserve">loonheffing over de bijstand </t>
  </si>
  <si>
    <t>(Brutering over de maand dat betr de AOW leeftijd bereikt)</t>
  </si>
  <si>
    <t>Jaaropgave 2013 gehuwd/samenw. AOW-leeftijd</t>
  </si>
  <si>
    <t>maximaal premieloon</t>
  </si>
  <si>
    <t>maximaal premieloon per jaar</t>
  </si>
  <si>
    <t>K</t>
  </si>
  <si>
    <t xml:space="preserve">Netto bijstand waarover loonheffing en premie zorgverzekering verschuldigd is </t>
  </si>
  <si>
    <t xml:space="preserve">In aanmerking genomen partner alimentatie </t>
  </si>
  <si>
    <t xml:space="preserve">Fiscaal loon </t>
  </si>
  <si>
    <t xml:space="preserve">Loonheffing </t>
  </si>
  <si>
    <t xml:space="preserve">Bedrag van de netto vordering </t>
  </si>
  <si>
    <t xml:space="preserve">als de vordering partneralimentatie betreft, bedrag hier inbrengen </t>
  </si>
  <si>
    <t>Nieuwe gegevens na verwerking vordering</t>
  </si>
  <si>
    <t xml:space="preserve">gecorrigeerde netto bijstand </t>
  </si>
  <si>
    <t>(gecorrigeerde) partneralimentatie</t>
  </si>
  <si>
    <t>te belasten bedrag na correctie</t>
  </si>
  <si>
    <t>loonheffingskorting over de bijstandsperiode</t>
  </si>
  <si>
    <t>Specificatie bruto vordering</t>
  </si>
  <si>
    <t>Netto vordering</t>
  </si>
  <si>
    <t>Loonheffing</t>
  </si>
  <si>
    <t>Bruto vordering</t>
  </si>
  <si>
    <t>Bruteren vordering 2013 personen &lt; AOW leeftijd</t>
  </si>
  <si>
    <t>Neem over uit het oorspronkelijke jaarwerk 2013</t>
  </si>
  <si>
    <t>berekening "nieuwe" jaaropgave</t>
  </si>
  <si>
    <t>Jaaropg. 2013 alleenstaande (ouder)  AOW-leeftijd</t>
  </si>
  <si>
    <t>Vordering 2013 alleenstaande (ouder)  AOW-leeftijd</t>
  </si>
  <si>
    <t>Vord. 2013 gezin, voor de partner met AOW-leeftijd</t>
  </si>
  <si>
    <t xml:space="preserve">Gemeente, dus met werkgeverspremie Zvw </t>
  </si>
  <si>
    <t>max. premieloon uitkeringsperiode</t>
  </si>
  <si>
    <t xml:space="preserve"> AOW leeftijd bereikt heeft.)</t>
  </si>
  <si>
    <t xml:space="preserve">Jaaropgave 2013 Bbz </t>
  </si>
  <si>
    <t>Definitieve vaststelling geen loontijdvak (Geen Zvw)</t>
  </si>
  <si>
    <t>Omgezet naar bijstand om niet</t>
  </si>
  <si>
    <t>Over deze omzetting mag geen loonheffingskorting worden toegepast</t>
  </si>
  <si>
    <t>netto bijstand om niet</t>
  </si>
  <si>
    <t>Jaaropgave 2013 Bbz Definitieve vasstelling</t>
  </si>
  <si>
    <t xml:space="preserve">In 2013 wel een loontijdvak (wel loonheffingskorting </t>
  </si>
  <si>
    <t>en premie Zvw over het loontijdvak)</t>
  </si>
  <si>
    <t>verstrekte netto bijstand in 2013 (geen leenbijstand!)</t>
  </si>
  <si>
    <t>in 2013 in aanmerking genomen partneralimentatie</t>
  </si>
  <si>
    <t>Leenbijstand over voorgaande jaren in 2013 omgezet naar bijstand om niet</t>
  </si>
  <si>
    <t>aantal hele maanden bijstand om niet over 2013</t>
  </si>
  <si>
    <r>
      <t xml:space="preserve">vul in </t>
    </r>
    <r>
      <rPr>
        <b/>
        <sz val="10"/>
        <rFont val="Calibri"/>
        <family val="2"/>
        <scheme val="minor"/>
      </rPr>
      <t>1</t>
    </r>
  </si>
  <si>
    <r>
      <t xml:space="preserve">vul in </t>
    </r>
    <r>
      <rPr>
        <b/>
        <sz val="10"/>
        <rFont val="Calibri"/>
        <family val="2"/>
        <scheme val="minor"/>
      </rPr>
      <t>2</t>
    </r>
  </si>
  <si>
    <r>
      <t xml:space="preserve">Breng in de kolom arbeid het belastbaar inkomen </t>
    </r>
    <r>
      <rPr>
        <i/>
        <sz val="10"/>
        <rFont val="Calibri"/>
        <family val="2"/>
        <scheme val="minor"/>
      </rPr>
      <t xml:space="preserve">per maand </t>
    </r>
    <r>
      <rPr>
        <sz val="10"/>
        <rFont val="Calibri"/>
        <family val="2"/>
        <scheme val="minor"/>
      </rPr>
      <t xml:space="preserve">uit tegenwoordige arbeid in (arbeid in </t>
    </r>
  </si>
  <si>
    <r>
      <t xml:space="preserve">Breng in de kolom uitkering het belastbaar ink. </t>
    </r>
    <r>
      <rPr>
        <i/>
        <sz val="10"/>
        <rFont val="Calibri"/>
        <family val="2"/>
        <scheme val="minor"/>
      </rPr>
      <t>per maand</t>
    </r>
    <r>
      <rPr>
        <sz val="10"/>
        <rFont val="Calibri"/>
        <family val="2"/>
        <scheme val="minor"/>
      </rPr>
      <t xml:space="preserve"> uit vroegere arbeid in (uitkeringen - groene tabel)</t>
    </r>
  </si>
  <si>
    <r>
      <t xml:space="preserve">in aanmerking genomen </t>
    </r>
    <r>
      <rPr>
        <i/>
        <u/>
        <sz val="10"/>
        <rFont val="Calibri"/>
        <family val="2"/>
        <scheme val="minor"/>
      </rPr>
      <t>partner</t>
    </r>
    <r>
      <rPr>
        <sz val="10"/>
        <rFont val="Calibri"/>
        <family val="2"/>
        <scheme val="minor"/>
      </rPr>
      <t>alimentatie</t>
    </r>
  </si>
  <si>
    <r>
      <t>x 58,73% (</t>
    </r>
    <r>
      <rPr>
        <b/>
        <sz val="10"/>
        <rFont val="Calibri"/>
        <family val="2"/>
        <scheme val="minor"/>
      </rPr>
      <t>E</t>
    </r>
    <r>
      <rPr>
        <sz val="10"/>
        <rFont val="Calibri"/>
        <family val="2"/>
        <scheme val="minor"/>
      </rPr>
      <t>)</t>
    </r>
  </si>
  <si>
    <r>
      <t>7,75% (</t>
    </r>
    <r>
      <rPr>
        <b/>
        <sz val="10"/>
        <rFont val="Calibri"/>
        <family val="2"/>
        <scheme val="minor"/>
      </rPr>
      <t xml:space="preserve">H) </t>
    </r>
    <r>
      <rPr>
        <sz val="10"/>
        <rFont val="Calibri"/>
        <family val="2"/>
        <scheme val="minor"/>
      </rPr>
      <t>x</t>
    </r>
  </si>
  <si>
    <r>
      <t xml:space="preserve">JOG 2013 personen &lt; AOW leeftijd, </t>
    </r>
    <r>
      <rPr>
        <b/>
        <i/>
        <u/>
        <sz val="14"/>
        <color indexed="18"/>
        <rFont val="Calibri"/>
        <family val="2"/>
        <scheme val="minor"/>
      </rPr>
      <t>geen loontijdvak</t>
    </r>
  </si>
  <si>
    <r>
      <t>x 23,61% (</t>
    </r>
    <r>
      <rPr>
        <b/>
        <sz val="10"/>
        <rFont val="Calibri"/>
        <family val="2"/>
        <scheme val="minor"/>
      </rPr>
      <t>D</t>
    </r>
    <r>
      <rPr>
        <sz val="10"/>
        <rFont val="Calibri"/>
        <family val="2"/>
        <scheme val="minor"/>
      </rPr>
      <t>)</t>
    </r>
  </si>
  <si>
    <r>
      <t xml:space="preserve">in de bijstandsperiode </t>
    </r>
    <r>
      <rPr>
        <b/>
        <i/>
        <sz val="10"/>
        <color indexed="12"/>
        <rFont val="Calibri"/>
        <family val="2"/>
        <scheme val="minor"/>
      </rPr>
      <t>(let op dit bedrag kan per partner verschillen)</t>
    </r>
  </si>
  <si>
    <r>
      <t xml:space="preserve">JOG 2013 personen AOW leeftijd, </t>
    </r>
    <r>
      <rPr>
        <b/>
        <i/>
        <u/>
        <sz val="14"/>
        <color indexed="18"/>
        <rFont val="Calibri"/>
        <family val="2"/>
        <scheme val="minor"/>
      </rPr>
      <t>geen loontijdvak</t>
    </r>
  </si>
  <si>
    <r>
      <t>x 23,61% (</t>
    </r>
    <r>
      <rPr>
        <b/>
        <sz val="10"/>
        <rFont val="Calibri"/>
        <family val="2"/>
        <scheme val="minor"/>
      </rPr>
      <t>E</t>
    </r>
    <r>
      <rPr>
        <sz val="10"/>
        <rFont val="Calibri"/>
        <family val="2"/>
        <scheme val="minor"/>
      </rPr>
      <t>)</t>
    </r>
  </si>
  <si>
    <r>
      <t xml:space="preserve">berekening beschikbare loonheffingskorting </t>
    </r>
    <r>
      <rPr>
        <b/>
        <i/>
        <sz val="10"/>
        <color indexed="12"/>
        <rFont val="Calibri"/>
        <family val="2"/>
        <scheme val="minor"/>
      </rPr>
      <t>(corrigeren bij normvordering)</t>
    </r>
  </si>
  <si>
    <r>
      <t xml:space="preserve">elders benutte algemene heffingskorting </t>
    </r>
    <r>
      <rPr>
        <b/>
        <i/>
        <sz val="10"/>
        <color indexed="12"/>
        <rFont val="Calibri"/>
        <family val="2"/>
        <scheme val="minor"/>
      </rPr>
      <t>(corrigeren bij inkomstenvordering)</t>
    </r>
  </si>
  <si>
    <r>
      <t>x 58,73% (</t>
    </r>
    <r>
      <rPr>
        <b/>
        <sz val="10"/>
        <rFont val="Calibri"/>
        <family val="2"/>
        <scheme val="minor"/>
      </rPr>
      <t>D</t>
    </r>
    <r>
      <rPr>
        <sz val="10"/>
        <rFont val="Calibri"/>
        <family val="2"/>
        <scheme val="minor"/>
      </rPr>
      <t>)</t>
    </r>
  </si>
  <si>
    <r>
      <t xml:space="preserve">Gemeente </t>
    </r>
    <r>
      <rPr>
        <b/>
        <sz val="12"/>
        <color indexed="56"/>
        <rFont val="Calibri"/>
        <family val="2"/>
        <scheme val="minor"/>
      </rPr>
      <t>(Brutering vordering over de maand dat betr de AOW leeftijd bereikt)</t>
    </r>
  </si>
  <si>
    <r>
      <t xml:space="preserve">Gemeente, </t>
    </r>
    <r>
      <rPr>
        <b/>
        <sz val="12"/>
        <color indexed="56"/>
        <rFont val="Calibri"/>
        <family val="2"/>
        <scheme val="minor"/>
      </rPr>
      <t xml:space="preserve">(Brutering vordering over de maand dat betreffende partner de </t>
    </r>
  </si>
  <si>
    <t>© Langhenkel Talenter Academie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</si>
</sst>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_-&quot;€&quot;\ * #,##0.00_-;_-&quot;€&quot;\ * #,##0.00\-;_-&quot;€&quot;\ * &quot;-&quot;??_-;_-@_-"/>
    <numFmt numFmtId="165" formatCode="_-* #,##0.00_-;_-* #,##0.00\-;_-* &quot;-&quot;??_-;_-@_-"/>
    <numFmt numFmtId="166" formatCode="_-&quot;fl&quot;\ * #,##0.00_-;_-&quot;fl&quot;\ * #,##0.00\-;_-&quot;fl&quot;\ * &quot;-&quot;??_-;_-@_-"/>
    <numFmt numFmtId="167" formatCode="0.000"/>
  </numFmts>
  <fonts count="46" x14ac:knownFonts="1">
    <font>
      <sz val="11"/>
      <color theme="1"/>
      <name val="Calibri"/>
      <family val="2"/>
      <scheme val="minor"/>
    </font>
    <font>
      <sz val="11"/>
      <color indexed="8"/>
      <name val="Calibri"/>
      <family val="2"/>
    </font>
    <font>
      <b/>
      <sz val="18"/>
      <color indexed="56"/>
      <name val="Arial"/>
      <family val="2"/>
    </font>
    <font>
      <sz val="10"/>
      <color indexed="56"/>
      <name val="Arial"/>
      <family val="2"/>
    </font>
    <font>
      <b/>
      <sz val="10"/>
      <name val="Arial"/>
      <family val="2"/>
    </font>
    <font>
      <sz val="10"/>
      <name val="Arial"/>
      <family val="2"/>
    </font>
    <font>
      <sz val="10"/>
      <color indexed="9"/>
      <name val="Arial"/>
      <family val="2"/>
    </font>
    <font>
      <sz val="8"/>
      <color indexed="81"/>
      <name val="Tahoma"/>
      <family val="2"/>
    </font>
    <font>
      <u/>
      <sz val="8"/>
      <color indexed="81"/>
      <name val="Tahoma"/>
      <family val="2"/>
    </font>
    <font>
      <b/>
      <sz val="8"/>
      <color indexed="81"/>
      <name val="Tahoma"/>
      <family val="2"/>
    </font>
    <font>
      <sz val="10"/>
      <color indexed="8"/>
      <name val="Arial"/>
      <family val="2"/>
    </font>
    <font>
      <sz val="8"/>
      <name val="Calibri"/>
      <family val="2"/>
    </font>
    <font>
      <sz val="8"/>
      <color indexed="81"/>
      <name val="Tahoma"/>
    </font>
    <font>
      <sz val="11"/>
      <color indexed="8"/>
      <name val="Arial"/>
      <family val="2"/>
    </font>
    <font>
      <b/>
      <sz val="18"/>
      <color indexed="41"/>
      <name val="Calibri"/>
      <family val="2"/>
      <scheme val="minor"/>
    </font>
    <font>
      <sz val="10"/>
      <color indexed="41"/>
      <name val="Calibri"/>
      <family val="2"/>
      <scheme val="minor"/>
    </font>
    <font>
      <sz val="10"/>
      <color indexed="62"/>
      <name val="Calibri"/>
      <family val="2"/>
      <scheme val="minor"/>
    </font>
    <font>
      <sz val="10"/>
      <color indexed="60"/>
      <name val="Calibri"/>
      <family val="2"/>
      <scheme val="minor"/>
    </font>
    <font>
      <b/>
      <sz val="10"/>
      <name val="Calibri"/>
      <family val="2"/>
      <scheme val="minor"/>
    </font>
    <font>
      <sz val="10"/>
      <name val="Calibri"/>
      <family val="2"/>
      <scheme val="minor"/>
    </font>
    <font>
      <i/>
      <sz val="10"/>
      <name val="Calibri"/>
      <family val="2"/>
      <scheme val="minor"/>
    </font>
    <font>
      <sz val="10"/>
      <color indexed="10"/>
      <name val="Calibri"/>
      <family val="2"/>
      <scheme val="minor"/>
    </font>
    <font>
      <sz val="10"/>
      <color indexed="9"/>
      <name val="Calibri"/>
      <family val="2"/>
      <scheme val="minor"/>
    </font>
    <font>
      <sz val="11"/>
      <name val="Calibri"/>
      <family val="2"/>
      <scheme val="minor"/>
    </font>
    <font>
      <sz val="8"/>
      <color indexed="9"/>
      <name val="Calibri"/>
      <family val="2"/>
      <scheme val="minor"/>
    </font>
    <font>
      <sz val="8"/>
      <name val="Calibri"/>
      <family val="2"/>
      <scheme val="minor"/>
    </font>
    <font>
      <sz val="8"/>
      <color indexed="55"/>
      <name val="Calibri"/>
      <family val="2"/>
      <scheme val="minor"/>
    </font>
    <font>
      <sz val="10"/>
      <color indexed="55"/>
      <name val="Calibri"/>
      <family val="2"/>
      <scheme val="minor"/>
    </font>
    <font>
      <b/>
      <sz val="18"/>
      <color indexed="56"/>
      <name val="Calibri"/>
      <family val="2"/>
      <scheme val="minor"/>
    </font>
    <font>
      <sz val="10"/>
      <color indexed="56"/>
      <name val="Calibri"/>
      <family val="2"/>
      <scheme val="minor"/>
    </font>
    <font>
      <i/>
      <u/>
      <sz val="10"/>
      <name val="Calibri"/>
      <family val="2"/>
      <scheme val="minor"/>
    </font>
    <font>
      <sz val="11"/>
      <color indexed="8"/>
      <name val="Calibri"/>
      <family val="2"/>
      <scheme val="minor"/>
    </font>
    <font>
      <b/>
      <i/>
      <u/>
      <sz val="10"/>
      <name val="Calibri"/>
      <family val="2"/>
      <scheme val="minor"/>
    </font>
    <font>
      <sz val="10"/>
      <color indexed="22"/>
      <name val="Calibri"/>
      <family val="2"/>
      <scheme val="minor"/>
    </font>
    <font>
      <sz val="10"/>
      <color indexed="8"/>
      <name val="Calibri"/>
      <family val="2"/>
      <scheme val="minor"/>
    </font>
    <font>
      <b/>
      <sz val="14"/>
      <color indexed="18"/>
      <name val="Calibri"/>
      <family val="2"/>
      <scheme val="minor"/>
    </font>
    <font>
      <b/>
      <i/>
      <u/>
      <sz val="14"/>
      <color indexed="18"/>
      <name val="Calibri"/>
      <family val="2"/>
      <scheme val="minor"/>
    </font>
    <font>
      <sz val="10"/>
      <color indexed="18"/>
      <name val="Calibri"/>
      <family val="2"/>
      <scheme val="minor"/>
    </font>
    <font>
      <b/>
      <sz val="16"/>
      <color indexed="56"/>
      <name val="Calibri"/>
      <family val="2"/>
      <scheme val="minor"/>
    </font>
    <font>
      <b/>
      <sz val="12"/>
      <color indexed="56"/>
      <name val="Calibri"/>
      <family val="2"/>
      <scheme val="minor"/>
    </font>
    <font>
      <b/>
      <i/>
      <sz val="10"/>
      <name val="Calibri"/>
      <family val="2"/>
      <scheme val="minor"/>
    </font>
    <font>
      <b/>
      <sz val="10"/>
      <color indexed="56"/>
      <name val="Calibri"/>
      <family val="2"/>
      <scheme val="minor"/>
    </font>
    <font>
      <b/>
      <sz val="10"/>
      <color indexed="18"/>
      <name val="Calibri"/>
      <family val="2"/>
      <scheme val="minor"/>
    </font>
    <font>
      <b/>
      <i/>
      <sz val="10"/>
      <color indexed="12"/>
      <name val="Calibri"/>
      <family val="2"/>
      <scheme val="minor"/>
    </font>
    <font>
      <b/>
      <sz val="18"/>
      <color indexed="62"/>
      <name val="Calibri"/>
      <family val="2"/>
      <scheme val="minor"/>
    </font>
    <font>
      <sz val="8"/>
      <color indexed="8"/>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29"/>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1"/>
        <bgColor indexed="29"/>
      </patternFill>
    </fill>
    <fill>
      <patternFill patternType="solid">
        <fgColor indexed="56"/>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266">
    <xf numFmtId="0" fontId="0" fillId="0" borderId="0" xfId="0"/>
    <xf numFmtId="0" fontId="2" fillId="2" borderId="0" xfId="0" applyFont="1" applyFill="1"/>
    <xf numFmtId="0" fontId="3" fillId="2" borderId="0" xfId="0" applyFont="1" applyFill="1"/>
    <xf numFmtId="0" fontId="4" fillId="3" borderId="0" xfId="0" applyFont="1" applyFill="1"/>
    <xf numFmtId="0" fontId="5" fillId="3" borderId="0" xfId="0" applyFont="1" applyFill="1"/>
    <xf numFmtId="0" fontId="5" fillId="0" borderId="0" xfId="0" applyFont="1"/>
    <xf numFmtId="0" fontId="5" fillId="3" borderId="1" xfId="0" applyFont="1" applyFill="1" applyBorder="1" applyAlignment="1">
      <alignment horizontal="right"/>
    </xf>
    <xf numFmtId="0" fontId="5" fillId="3" borderId="2" xfId="0" applyFont="1" applyFill="1" applyBorder="1" applyProtection="1">
      <protection locked="0"/>
    </xf>
    <xf numFmtId="0" fontId="6" fillId="3" borderId="2" xfId="0" applyFont="1" applyFill="1" applyBorder="1" applyProtection="1">
      <protection locked="0"/>
    </xf>
    <xf numFmtId="0" fontId="6" fillId="3" borderId="3" xfId="0" applyFont="1" applyFill="1" applyBorder="1" applyProtection="1">
      <protection locked="0"/>
    </xf>
    <xf numFmtId="0" fontId="5" fillId="3" borderId="4" xfId="0" applyFont="1" applyFill="1" applyBorder="1" applyAlignment="1">
      <alignment horizontal="right"/>
    </xf>
    <xf numFmtId="0" fontId="5" fillId="3" borderId="5" xfId="0" applyFont="1" applyFill="1" applyBorder="1" applyProtection="1">
      <protection locked="0"/>
    </xf>
    <xf numFmtId="0" fontId="6" fillId="3" borderId="5" xfId="0" applyFont="1" applyFill="1" applyBorder="1" applyProtection="1">
      <protection locked="0"/>
    </xf>
    <xf numFmtId="0" fontId="6" fillId="3" borderId="6" xfId="0" applyFont="1" applyFill="1" applyBorder="1" applyProtection="1">
      <protection locked="0"/>
    </xf>
    <xf numFmtId="164" fontId="5" fillId="3" borderId="0" xfId="0" applyNumberFormat="1" applyFont="1" applyFill="1"/>
    <xf numFmtId="164" fontId="4" fillId="3" borderId="0" xfId="0" applyNumberFormat="1" applyFont="1" applyFill="1"/>
    <xf numFmtId="166" fontId="4" fillId="3" borderId="0" xfId="0" applyNumberFormat="1" applyFont="1" applyFill="1"/>
    <xf numFmtId="0" fontId="4" fillId="7" borderId="0" xfId="0" applyFont="1" applyFill="1"/>
    <xf numFmtId="0" fontId="5" fillId="7" borderId="0" xfId="0" applyFont="1" applyFill="1"/>
    <xf numFmtId="164" fontId="4" fillId="7" borderId="0" xfId="0" applyNumberFormat="1" applyFont="1" applyFill="1"/>
    <xf numFmtId="0" fontId="5" fillId="3" borderId="14" xfId="0" applyFont="1" applyFill="1" applyBorder="1"/>
    <xf numFmtId="0" fontId="5" fillId="3" borderId="15" xfId="0" applyFont="1" applyFill="1" applyBorder="1"/>
    <xf numFmtId="0" fontId="5" fillId="3" borderId="16" xfId="0" applyFont="1" applyFill="1" applyBorder="1"/>
    <xf numFmtId="0" fontId="5" fillId="3" borderId="1" xfId="0" applyFont="1" applyFill="1" applyBorder="1" applyProtection="1">
      <protection locked="0"/>
    </xf>
    <xf numFmtId="0" fontId="5" fillId="3" borderId="3" xfId="0" applyFont="1" applyFill="1" applyBorder="1" applyProtection="1">
      <protection locked="0"/>
    </xf>
    <xf numFmtId="0" fontId="5" fillId="3" borderId="17" xfId="0" applyFont="1" applyFill="1" applyBorder="1" applyProtection="1">
      <protection locked="0"/>
    </xf>
    <xf numFmtId="0" fontId="5" fillId="3" borderId="0" xfId="0" applyFont="1" applyFill="1" applyProtection="1">
      <protection locked="0"/>
    </xf>
    <xf numFmtId="0" fontId="5" fillId="3" borderId="18" xfId="0" applyFont="1" applyFill="1" applyBorder="1" applyProtection="1">
      <protection locked="0"/>
    </xf>
    <xf numFmtId="164" fontId="5" fillId="3" borderId="0" xfId="0" applyNumberFormat="1" applyFont="1" applyFill="1" applyProtection="1">
      <protection locked="0"/>
    </xf>
    <xf numFmtId="0" fontId="5" fillId="3" borderId="4" xfId="0" applyFont="1" applyFill="1" applyBorder="1" applyProtection="1">
      <protection locked="0"/>
    </xf>
    <xf numFmtId="0" fontId="5" fillId="3" borderId="6" xfId="0" applyFont="1" applyFill="1" applyBorder="1" applyProtection="1">
      <protection locked="0"/>
    </xf>
    <xf numFmtId="164" fontId="5" fillId="9" borderId="7" xfId="0" applyNumberFormat="1" applyFont="1" applyFill="1" applyBorder="1" applyProtection="1">
      <protection locked="0"/>
    </xf>
    <xf numFmtId="0" fontId="13" fillId="0" borderId="0" xfId="0" applyFont="1"/>
    <xf numFmtId="0" fontId="13" fillId="3" borderId="0" xfId="0" applyFont="1" applyFill="1"/>
    <xf numFmtId="9" fontId="5" fillId="3" borderId="0" xfId="0" applyNumberFormat="1" applyFont="1" applyFill="1" applyProtection="1">
      <protection locked="0"/>
    </xf>
    <xf numFmtId="164" fontId="4" fillId="0" borderId="0" xfId="0" applyNumberFormat="1" applyFont="1"/>
    <xf numFmtId="164" fontId="5" fillId="3" borderId="5" xfId="0" applyNumberFormat="1" applyFont="1" applyFill="1" applyBorder="1"/>
    <xf numFmtId="164" fontId="5" fillId="0" borderId="0" xfId="0" applyNumberFormat="1" applyFont="1"/>
    <xf numFmtId="164" fontId="13" fillId="0" borderId="0" xfId="0" applyNumberFormat="1" applyFont="1"/>
    <xf numFmtId="0" fontId="5" fillId="0" borderId="0" xfId="0" applyFont="1" applyProtection="1">
      <protection locked="0"/>
    </xf>
    <xf numFmtId="164" fontId="5" fillId="0" borderId="0" xfId="0" applyNumberFormat="1" applyFont="1" applyProtection="1">
      <protection locked="0"/>
    </xf>
    <xf numFmtId="164" fontId="13" fillId="0" borderId="0" xfId="0" applyNumberFormat="1" applyFont="1" applyProtection="1">
      <protection locked="0"/>
    </xf>
    <xf numFmtId="0" fontId="10" fillId="0" borderId="0" xfId="0" applyFont="1" applyProtection="1">
      <protection locked="0"/>
    </xf>
    <xf numFmtId="164" fontId="10" fillId="0" borderId="0" xfId="0" applyNumberFormat="1" applyFont="1" applyProtection="1">
      <protection locked="0"/>
    </xf>
    <xf numFmtId="10" fontId="10" fillId="0" borderId="0" xfId="0" applyNumberFormat="1" applyFont="1" applyProtection="1">
      <protection locked="0"/>
    </xf>
    <xf numFmtId="44" fontId="5" fillId="0" borderId="0" xfId="0" applyNumberFormat="1" applyFont="1" applyProtection="1">
      <protection locked="0"/>
    </xf>
    <xf numFmtId="0" fontId="13" fillId="0" borderId="0" xfId="0" applyFont="1" applyProtection="1">
      <protection locked="0"/>
    </xf>
    <xf numFmtId="10" fontId="5" fillId="0" borderId="0" xfId="0" applyNumberFormat="1" applyFont="1" applyProtection="1">
      <protection locked="0"/>
    </xf>
    <xf numFmtId="0" fontId="14" fillId="10" borderId="0" xfId="0" applyFont="1" applyFill="1"/>
    <xf numFmtId="0" fontId="15" fillId="10" borderId="0" xfId="0" applyFont="1" applyFill="1"/>
    <xf numFmtId="0" fontId="16" fillId="10" borderId="0" xfId="0" applyFont="1" applyFill="1"/>
    <xf numFmtId="0" fontId="17" fillId="0" borderId="0" xfId="0" applyFont="1"/>
    <xf numFmtId="0" fontId="18" fillId="7" borderId="0" xfId="0" applyFont="1" applyFill="1"/>
    <xf numFmtId="0" fontId="19" fillId="7" borderId="0" xfId="0" applyFont="1" applyFill="1"/>
    <xf numFmtId="0" fontId="19" fillId="0" borderId="0" xfId="0" applyFont="1"/>
    <xf numFmtId="0" fontId="19" fillId="0" borderId="1" xfId="0" applyFont="1" applyBorder="1" applyAlignment="1">
      <alignment horizontal="right"/>
    </xf>
    <xf numFmtId="0" fontId="19" fillId="3" borderId="2" xfId="0" applyFont="1" applyFill="1" applyBorder="1" applyAlignment="1" applyProtection="1">
      <alignment horizontal="left"/>
      <protection locked="0"/>
    </xf>
    <xf numFmtId="0" fontId="19" fillId="3" borderId="2" xfId="0" applyFont="1" applyFill="1" applyBorder="1" applyProtection="1">
      <protection locked="0"/>
    </xf>
    <xf numFmtId="0" fontId="19" fillId="3" borderId="3" xfId="0" applyFont="1" applyFill="1" applyBorder="1" applyProtection="1">
      <protection locked="0"/>
    </xf>
    <xf numFmtId="0" fontId="19" fillId="3" borderId="4" xfId="0" applyFont="1" applyFill="1" applyBorder="1" applyAlignment="1">
      <alignment horizontal="right"/>
    </xf>
    <xf numFmtId="0" fontId="19" fillId="3" borderId="5" xfId="0" applyFont="1" applyFill="1" applyBorder="1" applyAlignment="1" applyProtection="1">
      <alignment horizontal="left"/>
      <protection locked="0"/>
    </xf>
    <xf numFmtId="0" fontId="19" fillId="3" borderId="5" xfId="0" applyFont="1" applyFill="1" applyBorder="1" applyProtection="1">
      <protection locked="0"/>
    </xf>
    <xf numFmtId="0" fontId="19" fillId="3" borderId="6" xfId="0" applyFont="1" applyFill="1" applyBorder="1" applyProtection="1">
      <protection locked="0"/>
    </xf>
    <xf numFmtId="0" fontId="19" fillId="7" borderId="0" xfId="0" applyFont="1" applyFill="1" applyAlignment="1" applyProtection="1">
      <alignment horizontal="center"/>
      <protection locked="0"/>
    </xf>
    <xf numFmtId="0" fontId="19" fillId="7" borderId="0" xfId="0" applyFont="1" applyFill="1" applyAlignment="1">
      <alignment horizontal="center"/>
    </xf>
    <xf numFmtId="0" fontId="0" fillId="0" borderId="0" xfId="0" applyProtection="1">
      <protection locked="0"/>
    </xf>
    <xf numFmtId="0" fontId="19" fillId="11" borderId="7" xfId="0" applyFont="1" applyFill="1" applyBorder="1" applyAlignment="1" applyProtection="1">
      <alignment horizontal="center"/>
      <protection locked="0"/>
    </xf>
    <xf numFmtId="0" fontId="19" fillId="7" borderId="6" xfId="0" applyFont="1" applyFill="1" applyBorder="1"/>
    <xf numFmtId="0" fontId="19" fillId="3" borderId="11" xfId="0" applyFont="1" applyFill="1" applyBorder="1"/>
    <xf numFmtId="0" fontId="15" fillId="7" borderId="0" xfId="0" applyFont="1" applyFill="1"/>
    <xf numFmtId="0" fontId="19" fillId="5" borderId="11" xfId="0" applyFont="1" applyFill="1" applyBorder="1"/>
    <xf numFmtId="0" fontId="21" fillId="7" borderId="0" xfId="0" applyFont="1" applyFill="1"/>
    <xf numFmtId="164" fontId="19" fillId="3" borderId="11" xfId="0" applyNumberFormat="1" applyFont="1" applyFill="1" applyBorder="1" applyProtection="1">
      <protection locked="0"/>
    </xf>
    <xf numFmtId="165" fontId="15" fillId="7" borderId="0" xfId="0" applyNumberFormat="1" applyFont="1" applyFill="1"/>
    <xf numFmtId="164" fontId="19" fillId="5" borderId="7" xfId="0" applyNumberFormat="1" applyFont="1" applyFill="1" applyBorder="1" applyProtection="1">
      <protection locked="0"/>
    </xf>
    <xf numFmtId="164" fontId="19" fillId="6" borderId="0" xfId="0" applyNumberFormat="1" applyFont="1" applyFill="1"/>
    <xf numFmtId="164" fontId="0" fillId="0" borderId="0" xfId="0" applyNumberFormat="1"/>
    <xf numFmtId="165" fontId="15" fillId="7" borderId="10" xfId="0" applyNumberFormat="1" applyFont="1" applyFill="1" applyBorder="1"/>
    <xf numFmtId="2" fontId="0" fillId="0" borderId="0" xfId="0" applyNumberFormat="1"/>
    <xf numFmtId="164" fontId="19" fillId="7" borderId="0" xfId="0" applyNumberFormat="1" applyFont="1" applyFill="1"/>
    <xf numFmtId="165" fontId="21" fillId="7" borderId="0" xfId="0" applyNumberFormat="1" applyFont="1" applyFill="1"/>
    <xf numFmtId="164" fontId="19" fillId="0" borderId="7" xfId="0" applyNumberFormat="1" applyFont="1" applyBorder="1" applyProtection="1">
      <protection locked="0"/>
    </xf>
    <xf numFmtId="0" fontId="18" fillId="7" borderId="0" xfId="0" applyFont="1" applyFill="1" applyAlignment="1">
      <alignment horizontal="right"/>
    </xf>
    <xf numFmtId="0" fontId="22" fillId="3" borderId="0" xfId="0" applyFont="1" applyFill="1"/>
    <xf numFmtId="0" fontId="23" fillId="0" borderId="0" xfId="0" applyFont="1"/>
    <xf numFmtId="0" fontId="24" fillId="3" borderId="0" xfId="0" applyFont="1" applyFill="1"/>
    <xf numFmtId="165" fontId="24" fillId="3" borderId="0" xfId="0" applyNumberFormat="1" applyFont="1" applyFill="1"/>
    <xf numFmtId="164" fontId="24" fillId="3" borderId="0" xfId="0" applyNumberFormat="1" applyFont="1" applyFill="1"/>
    <xf numFmtId="2" fontId="23" fillId="0" borderId="0" xfId="0" applyNumberFormat="1" applyFont="1"/>
    <xf numFmtId="0" fontId="25" fillId="0" borderId="0" xfId="0" applyFont="1"/>
    <xf numFmtId="165" fontId="25" fillId="0" borderId="0" xfId="0" applyNumberFormat="1" applyFont="1"/>
    <xf numFmtId="0" fontId="26" fillId="3" borderId="0" xfId="0" applyFont="1" applyFill="1"/>
    <xf numFmtId="0" fontId="27" fillId="3" borderId="0" xfId="0" applyFont="1" applyFill="1"/>
    <xf numFmtId="0" fontId="25" fillId="0" borderId="5" xfId="0" applyFont="1" applyBorder="1"/>
    <xf numFmtId="0" fontId="28" fillId="2" borderId="0" xfId="0" applyFont="1" applyFill="1"/>
    <xf numFmtId="0" fontId="29" fillId="2" borderId="0" xfId="0" applyFont="1" applyFill="1"/>
    <xf numFmtId="0" fontId="18" fillId="3" borderId="0" xfId="0" applyFont="1" applyFill="1"/>
    <xf numFmtId="0" fontId="19" fillId="3" borderId="0" xfId="0" applyFont="1" applyFill="1"/>
    <xf numFmtId="0" fontId="19" fillId="3" borderId="1" xfId="0" applyFont="1" applyFill="1" applyBorder="1" applyAlignment="1">
      <alignment horizontal="right"/>
    </xf>
    <xf numFmtId="0" fontId="22" fillId="3" borderId="2" xfId="0" applyFont="1" applyFill="1" applyBorder="1" applyProtection="1">
      <protection locked="0"/>
    </xf>
    <xf numFmtId="0" fontId="22" fillId="3" borderId="3" xfId="0" applyFont="1" applyFill="1" applyBorder="1" applyProtection="1">
      <protection locked="0"/>
    </xf>
    <xf numFmtId="0" fontId="22" fillId="3" borderId="5" xfId="0" applyFont="1" applyFill="1" applyBorder="1" applyProtection="1">
      <protection locked="0"/>
    </xf>
    <xf numFmtId="0" fontId="22" fillId="3" borderId="6" xfId="0" applyFont="1" applyFill="1" applyBorder="1" applyProtection="1">
      <protection locked="0"/>
    </xf>
    <xf numFmtId="164" fontId="19" fillId="4" borderId="7" xfId="0" applyNumberFormat="1" applyFont="1" applyFill="1" applyBorder="1" applyProtection="1">
      <protection locked="0"/>
    </xf>
    <xf numFmtId="164" fontId="19" fillId="4" borderId="8" xfId="1" applyNumberFormat="1" applyFont="1" applyFill="1" applyBorder="1" applyProtection="1">
      <protection locked="0"/>
    </xf>
    <xf numFmtId="164" fontId="19" fillId="4" borderId="0" xfId="1" applyNumberFormat="1" applyFont="1" applyFill="1"/>
    <xf numFmtId="164" fontId="19" fillId="3" borderId="0" xfId="0" applyNumberFormat="1" applyFont="1" applyFill="1"/>
    <xf numFmtId="0" fontId="19" fillId="5" borderId="7" xfId="0" applyFont="1" applyFill="1" applyBorder="1" applyProtection="1">
      <protection locked="0"/>
    </xf>
    <xf numFmtId="164" fontId="22" fillId="3" borderId="0" xfId="1" applyNumberFormat="1" applyFont="1" applyFill="1"/>
    <xf numFmtId="0" fontId="31" fillId="0" borderId="0" xfId="0" applyFont="1"/>
    <xf numFmtId="164" fontId="22" fillId="3" borderId="0" xfId="0" applyNumberFormat="1" applyFont="1" applyFill="1"/>
    <xf numFmtId="0" fontId="19" fillId="5" borderId="9" xfId="0" applyFont="1" applyFill="1" applyBorder="1" applyProtection="1">
      <protection locked="0"/>
    </xf>
    <xf numFmtId="0" fontId="19" fillId="5" borderId="10" xfId="0" applyFont="1" applyFill="1" applyBorder="1" applyProtection="1">
      <protection locked="0"/>
    </xf>
    <xf numFmtId="0" fontId="19" fillId="5" borderId="11" xfId="0" applyFont="1" applyFill="1" applyBorder="1" applyProtection="1">
      <protection locked="0"/>
    </xf>
    <xf numFmtId="164" fontId="18" fillId="3" borderId="0" xfId="0" applyNumberFormat="1" applyFont="1" applyFill="1"/>
    <xf numFmtId="0" fontId="18" fillId="3" borderId="0" xfId="0" applyFont="1" applyFill="1" applyAlignment="1">
      <alignment horizontal="center"/>
    </xf>
    <xf numFmtId="164" fontId="19" fillId="6" borderId="8" xfId="1" applyNumberFormat="1" applyFont="1" applyFill="1" applyBorder="1" applyProtection="1">
      <protection locked="0"/>
    </xf>
    <xf numFmtId="164" fontId="19" fillId="0" borderId="0" xfId="0" applyNumberFormat="1" applyFont="1"/>
    <xf numFmtId="164" fontId="18" fillId="0" borderId="0" xfId="0" applyNumberFormat="1" applyFont="1"/>
    <xf numFmtId="164" fontId="19" fillId="3" borderId="12" xfId="0" applyNumberFormat="1" applyFont="1" applyFill="1" applyBorder="1"/>
    <xf numFmtId="0" fontId="32" fillId="3" borderId="0" xfId="0" applyFont="1" applyFill="1"/>
    <xf numFmtId="0" fontId="18" fillId="8" borderId="1" xfId="0" applyFont="1" applyFill="1" applyBorder="1"/>
    <xf numFmtId="0" fontId="19" fillId="8" borderId="2" xfId="0" applyFont="1" applyFill="1" applyBorder="1"/>
    <xf numFmtId="0" fontId="19" fillId="8" borderId="3" xfId="0" applyFont="1" applyFill="1" applyBorder="1"/>
    <xf numFmtId="0" fontId="19" fillId="8" borderId="17" xfId="0" applyFont="1" applyFill="1" applyBorder="1"/>
    <xf numFmtId="0" fontId="19" fillId="8" borderId="0" xfId="0" applyFont="1" applyFill="1"/>
    <xf numFmtId="164" fontId="19" fillId="8" borderId="0" xfId="0" applyNumberFormat="1" applyFont="1" applyFill="1"/>
    <xf numFmtId="164" fontId="33" fillId="8" borderId="0" xfId="0" applyNumberFormat="1" applyFont="1" applyFill="1"/>
    <xf numFmtId="0" fontId="19" fillId="8" borderId="18" xfId="0" applyFont="1" applyFill="1" applyBorder="1"/>
    <xf numFmtId="164" fontId="19" fillId="8" borderId="18" xfId="0" applyNumberFormat="1" applyFont="1" applyFill="1" applyBorder="1"/>
    <xf numFmtId="164" fontId="19" fillId="8" borderId="19" xfId="0" applyNumberFormat="1" applyFont="1" applyFill="1" applyBorder="1"/>
    <xf numFmtId="0" fontId="34" fillId="8" borderId="17" xfId="0" applyFont="1" applyFill="1" applyBorder="1"/>
    <xf numFmtId="0" fontId="34" fillId="8" borderId="0" xfId="0" applyFont="1" applyFill="1"/>
    <xf numFmtId="164" fontId="33" fillId="8" borderId="0" xfId="1" applyNumberFormat="1" applyFont="1" applyFill="1"/>
    <xf numFmtId="164" fontId="19" fillId="8" borderId="0" xfId="1" applyNumberFormat="1" applyFont="1" applyFill="1"/>
    <xf numFmtId="0" fontId="32" fillId="8" borderId="4" xfId="0" applyFont="1" applyFill="1" applyBorder="1"/>
    <xf numFmtId="0" fontId="30" fillId="8" borderId="5" xfId="0" applyFont="1" applyFill="1" applyBorder="1"/>
    <xf numFmtId="0" fontId="19" fillId="8" borderId="5" xfId="0" applyFont="1" applyFill="1" applyBorder="1"/>
    <xf numFmtId="164" fontId="34" fillId="8" borderId="5" xfId="0" applyNumberFormat="1" applyFont="1" applyFill="1" applyBorder="1"/>
    <xf numFmtId="164" fontId="18" fillId="8" borderId="6" xfId="0" applyNumberFormat="1" applyFont="1" applyFill="1" applyBorder="1"/>
    <xf numFmtId="166" fontId="18" fillId="3" borderId="0" xfId="0" applyNumberFormat="1" applyFont="1" applyFill="1"/>
    <xf numFmtId="164" fontId="19" fillId="3" borderId="5" xfId="0" applyNumberFormat="1" applyFont="1" applyFill="1" applyBorder="1"/>
    <xf numFmtId="0" fontId="19" fillId="3" borderId="13" xfId="0" applyFont="1" applyFill="1" applyBorder="1"/>
    <xf numFmtId="164" fontId="19" fillId="3" borderId="13" xfId="0" applyNumberFormat="1" applyFont="1" applyFill="1" applyBorder="1"/>
    <xf numFmtId="164" fontId="18" fillId="7" borderId="0" xfId="0" applyNumberFormat="1" applyFont="1" applyFill="1"/>
    <xf numFmtId="0" fontId="19" fillId="3" borderId="5" xfId="0" applyFont="1" applyFill="1" applyBorder="1"/>
    <xf numFmtId="0" fontId="19" fillId="3" borderId="14" xfId="0" applyFont="1" applyFill="1" applyBorder="1"/>
    <xf numFmtId="0" fontId="19" fillId="3" borderId="15" xfId="0" applyFont="1" applyFill="1" applyBorder="1"/>
    <xf numFmtId="0" fontId="19" fillId="3" borderId="16" xfId="0" applyFont="1" applyFill="1" applyBorder="1"/>
    <xf numFmtId="0" fontId="19" fillId="3" borderId="1" xfId="0" applyFont="1" applyFill="1" applyBorder="1" applyProtection="1">
      <protection locked="0"/>
    </xf>
    <xf numFmtId="0" fontId="19" fillId="3" borderId="17" xfId="0" applyFont="1" applyFill="1" applyBorder="1" applyProtection="1">
      <protection locked="0"/>
    </xf>
    <xf numFmtId="0" fontId="19" fillId="3" borderId="0" xfId="0" applyFont="1" applyFill="1" applyProtection="1">
      <protection locked="0"/>
    </xf>
    <xf numFmtId="0" fontId="19" fillId="3" borderId="18" xfId="0" applyFont="1" applyFill="1" applyBorder="1" applyProtection="1">
      <protection locked="0"/>
    </xf>
    <xf numFmtId="164" fontId="19" fillId="3" borderId="0" xfId="0" applyNumberFormat="1" applyFont="1" applyFill="1" applyProtection="1">
      <protection locked="0"/>
    </xf>
    <xf numFmtId="0" fontId="0" fillId="3" borderId="0" xfId="0" applyFill="1"/>
    <xf numFmtId="164" fontId="31" fillId="3" borderId="0" xfId="0" applyNumberFormat="1" applyFont="1" applyFill="1" applyProtection="1">
      <protection locked="0"/>
    </xf>
    <xf numFmtId="0" fontId="34" fillId="3" borderId="0" xfId="0" applyFont="1" applyFill="1" applyProtection="1">
      <protection locked="0"/>
    </xf>
    <xf numFmtId="164" fontId="34" fillId="3" borderId="0" xfId="0" applyNumberFormat="1" applyFont="1" applyFill="1" applyProtection="1">
      <protection locked="0"/>
    </xf>
    <xf numFmtId="10" fontId="34" fillId="3" borderId="0" xfId="0" applyNumberFormat="1" applyFont="1" applyFill="1" applyProtection="1">
      <protection locked="0"/>
    </xf>
    <xf numFmtId="44" fontId="19" fillId="3" borderId="0" xfId="0" applyNumberFormat="1" applyFont="1" applyFill="1" applyProtection="1">
      <protection locked="0"/>
    </xf>
    <xf numFmtId="0" fontId="31" fillId="0" borderId="0" xfId="0" applyFont="1" applyProtection="1">
      <protection locked="0"/>
    </xf>
    <xf numFmtId="10" fontId="19" fillId="3" borderId="0" xfId="0" applyNumberFormat="1" applyFont="1" applyFill="1" applyProtection="1">
      <protection locked="0"/>
    </xf>
    <xf numFmtId="0" fontId="19" fillId="3" borderId="4" xfId="0" applyFont="1" applyFill="1" applyBorder="1" applyProtection="1">
      <protection locked="0"/>
    </xf>
    <xf numFmtId="0" fontId="35" fillId="2" borderId="0" xfId="0" applyFont="1" applyFill="1"/>
    <xf numFmtId="0" fontId="37" fillId="2" borderId="0" xfId="0" applyFont="1" applyFill="1"/>
    <xf numFmtId="0" fontId="16" fillId="2" borderId="0" xfId="0" applyFont="1" applyFill="1"/>
    <xf numFmtId="164" fontId="19" fillId="9" borderId="7" xfId="0" applyNumberFormat="1" applyFont="1" applyFill="1" applyBorder="1" applyProtection="1">
      <protection locked="0"/>
    </xf>
    <xf numFmtId="164" fontId="19" fillId="9" borderId="8" xfId="1" applyNumberFormat="1" applyFont="1" applyFill="1" applyBorder="1" applyProtection="1">
      <protection locked="0"/>
    </xf>
    <xf numFmtId="164" fontId="19" fillId="9" borderId="0" xfId="1" applyNumberFormat="1" applyFont="1" applyFill="1"/>
    <xf numFmtId="164" fontId="31" fillId="0" borderId="0" xfId="0" applyNumberFormat="1" applyFont="1"/>
    <xf numFmtId="0" fontId="31" fillId="3" borderId="0" xfId="0" applyFont="1" applyFill="1"/>
    <xf numFmtId="9" fontId="19" fillId="3" borderId="0" xfId="0" applyNumberFormat="1" applyFont="1" applyFill="1" applyProtection="1">
      <protection locked="0"/>
    </xf>
    <xf numFmtId="0" fontId="31" fillId="3" borderId="5" xfId="0" applyFont="1" applyFill="1" applyBorder="1"/>
    <xf numFmtId="0" fontId="38" fillId="2" borderId="0" xfId="0" applyFont="1" applyFill="1"/>
    <xf numFmtId="0" fontId="31" fillId="2" borderId="0" xfId="0" applyFont="1" applyFill="1"/>
    <xf numFmtId="0" fontId="39" fillId="2" borderId="0" xfId="0" applyFont="1" applyFill="1"/>
    <xf numFmtId="0" fontId="34" fillId="3" borderId="1" xfId="0" applyFont="1" applyFill="1" applyBorder="1" applyAlignment="1">
      <alignment horizontal="right"/>
    </xf>
    <xf numFmtId="0" fontId="31" fillId="3" borderId="2" xfId="0" applyFont="1" applyFill="1" applyBorder="1" applyProtection="1">
      <protection locked="0"/>
    </xf>
    <xf numFmtId="0" fontId="31" fillId="3" borderId="3" xfId="0" applyFont="1" applyFill="1" applyBorder="1" applyProtection="1">
      <protection locked="0"/>
    </xf>
    <xf numFmtId="0" fontId="34" fillId="3" borderId="4" xfId="0" applyFont="1" applyFill="1" applyBorder="1" applyAlignment="1">
      <alignment horizontal="right"/>
    </xf>
    <xf numFmtId="0" fontId="31" fillId="3" borderId="5" xfId="0" applyFont="1" applyFill="1" applyBorder="1" applyProtection="1">
      <protection locked="0"/>
    </xf>
    <xf numFmtId="0" fontId="31" fillId="3" borderId="6" xfId="0" applyFont="1" applyFill="1" applyBorder="1" applyProtection="1">
      <protection locked="0"/>
    </xf>
    <xf numFmtId="164" fontId="34" fillId="5" borderId="8" xfId="1" applyNumberFormat="1" applyFont="1" applyFill="1" applyBorder="1" applyProtection="1">
      <protection locked="0"/>
    </xf>
    <xf numFmtId="164" fontId="34" fillId="5" borderId="0" xfId="1" applyNumberFormat="1" applyFont="1" applyFill="1"/>
    <xf numFmtId="0" fontId="34" fillId="3" borderId="0" xfId="0" applyFont="1" applyFill="1"/>
    <xf numFmtId="0" fontId="34" fillId="0" borderId="0" xfId="0" applyFont="1"/>
    <xf numFmtId="0" fontId="34" fillId="5" borderId="9" xfId="0" applyFont="1" applyFill="1" applyBorder="1" applyProtection="1">
      <protection locked="0"/>
    </xf>
    <xf numFmtId="0" fontId="34" fillId="5" borderId="10" xfId="0" applyFont="1" applyFill="1" applyBorder="1" applyProtection="1">
      <protection locked="0"/>
    </xf>
    <xf numFmtId="0" fontId="34" fillId="5" borderId="11" xfId="0" applyFont="1" applyFill="1" applyBorder="1" applyProtection="1">
      <protection locked="0"/>
    </xf>
    <xf numFmtId="44" fontId="18" fillId="0" borderId="0" xfId="1" applyFont="1"/>
    <xf numFmtId="164" fontId="34" fillId="3" borderId="0" xfId="0" applyNumberFormat="1" applyFont="1" applyFill="1"/>
    <xf numFmtId="164" fontId="34" fillId="3" borderId="12" xfId="0" applyNumberFormat="1" applyFont="1" applyFill="1" applyBorder="1"/>
    <xf numFmtId="0" fontId="40" fillId="3" borderId="0" xfId="0" applyFont="1" applyFill="1"/>
    <xf numFmtId="0" fontId="18" fillId="0" borderId="0" xfId="0" applyFont="1"/>
    <xf numFmtId="0" fontId="34" fillId="8" borderId="2" xfId="0" applyFont="1" applyFill="1" applyBorder="1"/>
    <xf numFmtId="0" fontId="34" fillId="8" borderId="3" xfId="0" applyFont="1" applyFill="1" applyBorder="1"/>
    <xf numFmtId="164" fontId="34" fillId="8" borderId="18" xfId="0" applyNumberFormat="1" applyFont="1" applyFill="1" applyBorder="1"/>
    <xf numFmtId="166" fontId="22" fillId="8" borderId="0" xfId="0" applyNumberFormat="1" applyFont="1" applyFill="1"/>
    <xf numFmtId="164" fontId="34" fillId="8" borderId="6" xfId="0" applyNumberFormat="1" applyFont="1" applyFill="1" applyBorder="1"/>
    <xf numFmtId="164" fontId="34" fillId="8" borderId="18" xfId="1" applyNumberFormat="1" applyFont="1" applyFill="1" applyBorder="1"/>
    <xf numFmtId="167" fontId="34" fillId="8" borderId="18" xfId="0" applyNumberFormat="1" applyFont="1" applyFill="1" applyBorder="1"/>
    <xf numFmtId="0" fontId="34" fillId="3" borderId="13" xfId="0" applyFont="1" applyFill="1" applyBorder="1"/>
    <xf numFmtId="164" fontId="34" fillId="3" borderId="13" xfId="0" applyNumberFormat="1" applyFont="1" applyFill="1" applyBorder="1"/>
    <xf numFmtId="0" fontId="31" fillId="3" borderId="13" xfId="0" applyFont="1" applyFill="1" applyBorder="1"/>
    <xf numFmtId="0" fontId="34" fillId="7" borderId="0" xfId="0" applyFont="1" applyFill="1"/>
    <xf numFmtId="164" fontId="34" fillId="7" borderId="0" xfId="0" applyNumberFormat="1" applyFont="1" applyFill="1"/>
    <xf numFmtId="0" fontId="34" fillId="3" borderId="5" xfId="0" applyFont="1" applyFill="1" applyBorder="1"/>
    <xf numFmtId="0" fontId="34" fillId="3" borderId="14" xfId="0" applyFont="1" applyFill="1" applyBorder="1"/>
    <xf numFmtId="0" fontId="34" fillId="3" borderId="15" xfId="0" applyFont="1" applyFill="1" applyBorder="1"/>
    <xf numFmtId="0" fontId="34" fillId="3" borderId="16" xfId="0" applyFont="1" applyFill="1" applyBorder="1"/>
    <xf numFmtId="0" fontId="34" fillId="3" borderId="17" xfId="0" applyFont="1" applyFill="1" applyBorder="1" applyProtection="1">
      <protection locked="0"/>
    </xf>
    <xf numFmtId="0" fontId="34" fillId="3" borderId="18" xfId="0" applyFont="1" applyFill="1" applyBorder="1" applyProtection="1">
      <protection locked="0"/>
    </xf>
    <xf numFmtId="0" fontId="31" fillId="3" borderId="17" xfId="0" applyFont="1" applyFill="1" applyBorder="1" applyProtection="1">
      <protection locked="0"/>
    </xf>
    <xf numFmtId="0" fontId="31" fillId="3" borderId="0" xfId="0" applyFont="1" applyFill="1" applyProtection="1">
      <protection locked="0"/>
    </xf>
    <xf numFmtId="0" fontId="31" fillId="3" borderId="18" xfId="0" applyFont="1" applyFill="1" applyBorder="1" applyProtection="1">
      <protection locked="0"/>
    </xf>
    <xf numFmtId="0" fontId="31" fillId="3" borderId="4" xfId="0" applyFont="1" applyFill="1" applyBorder="1" applyProtection="1">
      <protection locked="0"/>
    </xf>
    <xf numFmtId="0" fontId="0" fillId="2" borderId="0" xfId="0" applyFill="1"/>
    <xf numFmtId="0" fontId="41" fillId="2" borderId="0" xfId="0" applyFont="1" applyFill="1"/>
    <xf numFmtId="0" fontId="42" fillId="3" borderId="0" xfId="0" applyFont="1" applyFill="1"/>
    <xf numFmtId="0" fontId="37" fillId="3" borderId="0" xfId="0" applyFont="1" applyFill="1"/>
    <xf numFmtId="0" fontId="34" fillId="3" borderId="2" xfId="0" applyFont="1" applyFill="1" applyBorder="1" applyProtection="1">
      <protection locked="0"/>
    </xf>
    <xf numFmtId="0" fontId="34" fillId="3" borderId="3" xfId="0" applyFont="1" applyFill="1" applyBorder="1" applyProtection="1">
      <protection locked="0"/>
    </xf>
    <xf numFmtId="0" fontId="34" fillId="3" borderId="5" xfId="0" applyFont="1" applyFill="1" applyBorder="1" applyProtection="1">
      <protection locked="0"/>
    </xf>
    <xf numFmtId="0" fontId="34" fillId="3" borderId="6" xfId="0" applyFont="1" applyFill="1" applyBorder="1" applyProtection="1">
      <protection locked="0"/>
    </xf>
    <xf numFmtId="164" fontId="34" fillId="12" borderId="8" xfId="1" applyNumberFormat="1" applyFont="1" applyFill="1" applyBorder="1" applyProtection="1">
      <protection locked="0"/>
    </xf>
    <xf numFmtId="44" fontId="0" fillId="0" borderId="0" xfId="1" applyFont="1"/>
    <xf numFmtId="164" fontId="34" fillId="8" borderId="19" xfId="0" applyNumberFormat="1" applyFont="1" applyFill="1" applyBorder="1"/>
    <xf numFmtId="0" fontId="34" fillId="8" borderId="18" xfId="0" applyFont="1" applyFill="1" applyBorder="1"/>
    <xf numFmtId="0" fontId="34" fillId="3" borderId="4" xfId="0" applyFont="1" applyFill="1" applyBorder="1" applyProtection="1">
      <protection locked="0"/>
    </xf>
    <xf numFmtId="0" fontId="0" fillId="3" borderId="5" xfId="0" applyFill="1" applyBorder="1"/>
    <xf numFmtId="0" fontId="44" fillId="7" borderId="0" xfId="0" applyFont="1" applyFill="1"/>
    <xf numFmtId="0" fontId="16" fillId="7" borderId="0" xfId="0" applyFont="1" applyFill="1"/>
    <xf numFmtId="0" fontId="29" fillId="7" borderId="0" xfId="0" applyFont="1" applyFill="1"/>
    <xf numFmtId="0" fontId="34" fillId="3" borderId="0" xfId="0" applyFont="1" applyFill="1" applyAlignment="1">
      <alignment horizontal="right"/>
    </xf>
    <xf numFmtId="164" fontId="34" fillId="14" borderId="7" xfId="0" applyNumberFormat="1" applyFont="1" applyFill="1" applyBorder="1" applyProtection="1">
      <protection locked="0"/>
    </xf>
    <xf numFmtId="164" fontId="34" fillId="7" borderId="7" xfId="0" applyNumberFormat="1" applyFont="1" applyFill="1" applyBorder="1" applyProtection="1">
      <protection locked="0"/>
    </xf>
    <xf numFmtId="164" fontId="34" fillId="7" borderId="7" xfId="0" applyNumberFormat="1" applyFont="1" applyFill="1" applyBorder="1"/>
    <xf numFmtId="164" fontId="19" fillId="7" borderId="8" xfId="1" applyNumberFormat="1" applyFont="1" applyFill="1" applyBorder="1"/>
    <xf numFmtId="164" fontId="19" fillId="7" borderId="0" xfId="1" applyNumberFormat="1" applyFont="1" applyFill="1"/>
    <xf numFmtId="0" fontId="19" fillId="7" borderId="7" xfId="0" applyFont="1" applyFill="1" applyBorder="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164" fontId="19" fillId="12" borderId="8" xfId="1" applyNumberFormat="1" applyFont="1" applyFill="1" applyBorder="1" applyProtection="1">
      <protection locked="0"/>
    </xf>
    <xf numFmtId="164" fontId="34" fillId="0" borderId="0" xfId="0" applyNumberFormat="1" applyFont="1"/>
    <xf numFmtId="166" fontId="18" fillId="0" borderId="0" xfId="0" applyNumberFormat="1" applyFont="1"/>
    <xf numFmtId="44" fontId="19" fillId="0" borderId="0" xfId="1" applyFont="1"/>
    <xf numFmtId="166" fontId="18" fillId="3" borderId="5" xfId="0" applyNumberFormat="1" applyFont="1" applyFill="1" applyBorder="1"/>
    <xf numFmtId="0" fontId="18" fillId="7" borderId="5" xfId="0" applyFont="1" applyFill="1" applyBorder="1"/>
    <xf numFmtId="164" fontId="18" fillId="7" borderId="5" xfId="0" applyNumberFormat="1" applyFont="1" applyFill="1" applyBorder="1"/>
    <xf numFmtId="0" fontId="18" fillId="3" borderId="5" xfId="0" applyFont="1" applyFill="1" applyBorder="1"/>
    <xf numFmtId="164" fontId="18" fillId="7" borderId="12" xfId="0" applyNumberFormat="1" applyFont="1" applyFill="1" applyBorder="1"/>
    <xf numFmtId="0" fontId="18" fillId="13" borderId="0" xfId="0" applyFont="1" applyFill="1"/>
    <xf numFmtId="164" fontId="18" fillId="13" borderId="0" xfId="0" applyNumberFormat="1" applyFont="1" applyFill="1"/>
    <xf numFmtId="0" fontId="0" fillId="3" borderId="17" xfId="0" applyFill="1" applyBorder="1" applyProtection="1">
      <protection locked="0"/>
    </xf>
    <xf numFmtId="0" fontId="0" fillId="3" borderId="0" xfId="0" applyFill="1" applyProtection="1">
      <protection locked="0"/>
    </xf>
    <xf numFmtId="0" fontId="0" fillId="3" borderId="18"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28" fillId="7" borderId="0" xfId="0" applyFont="1" applyFill="1"/>
    <xf numFmtId="0" fontId="38" fillId="7" borderId="0" xfId="0" applyFont="1" applyFill="1"/>
    <xf numFmtId="0" fontId="31" fillId="7" borderId="0" xfId="0" applyFont="1" applyFill="1"/>
    <xf numFmtId="0" fontId="39" fillId="7" borderId="0" xfId="0" applyFont="1" applyFill="1"/>
    <xf numFmtId="164" fontId="19" fillId="4" borderId="9" xfId="0" applyNumberFormat="1" applyFont="1" applyFill="1" applyBorder="1" applyProtection="1">
      <protection locked="0"/>
    </xf>
    <xf numFmtId="0" fontId="45" fillId="0" borderId="0" xfId="0" applyFont="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List" dx="22" fmlaLink="$H$10" fmlaRange="$H$7:$H$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6</xdr:row>
          <xdr:rowOff>0</xdr:rowOff>
        </xdr:from>
        <xdr:to>
          <xdr:col>5</xdr:col>
          <xdr:colOff>0</xdr:colOff>
          <xdr:row>7</xdr:row>
          <xdr:rowOff>95250</xdr:rowOff>
        </xdr:to>
        <xdr:sp macro="" textlink="">
          <xdr:nvSpPr>
            <xdr:cNvPr id="3073" name="List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390525</xdr:colOff>
      <xdr:row>0</xdr:row>
      <xdr:rowOff>85725</xdr:rowOff>
    </xdr:from>
    <xdr:to>
      <xdr:col>6</xdr:col>
      <xdr:colOff>590550</xdr:colOff>
      <xdr:row>0</xdr:row>
      <xdr:rowOff>238522</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85725"/>
          <a:ext cx="2819400" cy="152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114300</xdr:rowOff>
    </xdr:from>
    <xdr:to>
      <xdr:col>7</xdr:col>
      <xdr:colOff>0</xdr:colOff>
      <xdr:row>0</xdr:row>
      <xdr:rowOff>267097</xdr:rowOff>
    </xdr:to>
    <xdr:pic>
      <xdr:nvPicPr>
        <xdr:cNvPr id="2" name="Afbeelding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14300"/>
          <a:ext cx="2819400" cy="1527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533400</xdr:colOff>
      <xdr:row>0</xdr:row>
      <xdr:rowOff>114300</xdr:rowOff>
    </xdr:from>
    <xdr:to>
      <xdr:col>6</xdr:col>
      <xdr:colOff>47625</xdr:colOff>
      <xdr:row>0</xdr:row>
      <xdr:rowOff>267097</xdr:rowOff>
    </xdr:to>
    <xdr:pic>
      <xdr:nvPicPr>
        <xdr:cNvPr id="2" name="Afbeelding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114300"/>
          <a:ext cx="2819400" cy="152797"/>
        </a:xfrm>
        <a:prstGeom prst="rect">
          <a:avLst/>
        </a:prstGeom>
      </xdr:spPr>
    </xdr:pic>
    <xdr:clientData/>
  </xdr:twoCellAnchor>
  <xdr:twoCellAnchor editAs="oneCell">
    <xdr:from>
      <xdr:col>2</xdr:col>
      <xdr:colOff>447675</xdr:colOff>
      <xdr:row>48</xdr:row>
      <xdr:rowOff>57150</xdr:rowOff>
    </xdr:from>
    <xdr:to>
      <xdr:col>5</xdr:col>
      <xdr:colOff>781050</xdr:colOff>
      <xdr:row>48</xdr:row>
      <xdr:rowOff>209947</xdr:rowOff>
    </xdr:to>
    <xdr:pic>
      <xdr:nvPicPr>
        <xdr:cNvPr id="3" name="Afbeelding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9172575"/>
          <a:ext cx="2819400" cy="152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104775</xdr:colOff>
      <xdr:row>0</xdr:row>
      <xdr:rowOff>57150</xdr:rowOff>
    </xdr:from>
    <xdr:to>
      <xdr:col>7</xdr:col>
      <xdr:colOff>19050</xdr:colOff>
      <xdr:row>0</xdr:row>
      <xdr:rowOff>209947</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57150"/>
          <a:ext cx="2819400" cy="152797"/>
        </a:xfrm>
        <a:prstGeom prst="rect">
          <a:avLst/>
        </a:prstGeom>
      </xdr:spPr>
    </xdr:pic>
    <xdr:clientData/>
  </xdr:twoCellAnchor>
  <xdr:twoCellAnchor editAs="oneCell">
    <xdr:from>
      <xdr:col>3</xdr:col>
      <xdr:colOff>47625</xdr:colOff>
      <xdr:row>52</xdr:row>
      <xdr:rowOff>123825</xdr:rowOff>
    </xdr:from>
    <xdr:to>
      <xdr:col>6</xdr:col>
      <xdr:colOff>161925</xdr:colOff>
      <xdr:row>52</xdr:row>
      <xdr:rowOff>276622</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9875" y="9420225"/>
          <a:ext cx="2819400" cy="15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361950</xdr:colOff>
      <xdr:row>0</xdr:row>
      <xdr:rowOff>76200</xdr:rowOff>
    </xdr:from>
    <xdr:to>
      <xdr:col>7</xdr:col>
      <xdr:colOff>276225</xdr:colOff>
      <xdr:row>0</xdr:row>
      <xdr:rowOff>228997</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3725" y="76200"/>
          <a:ext cx="2819400" cy="15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0</xdr:row>
      <xdr:rowOff>85725</xdr:rowOff>
    </xdr:from>
    <xdr:to>
      <xdr:col>6</xdr:col>
      <xdr:colOff>38100</xdr:colOff>
      <xdr:row>0</xdr:row>
      <xdr:rowOff>238522</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85725"/>
          <a:ext cx="2819400" cy="152797"/>
        </a:xfrm>
        <a:prstGeom prst="rect">
          <a:avLst/>
        </a:prstGeom>
      </xdr:spPr>
    </xdr:pic>
    <xdr:clientData/>
  </xdr:twoCellAnchor>
  <xdr:twoCellAnchor editAs="oneCell">
    <xdr:from>
      <xdr:col>2</xdr:col>
      <xdr:colOff>552450</xdr:colOff>
      <xdr:row>52</xdr:row>
      <xdr:rowOff>104775</xdr:rowOff>
    </xdr:from>
    <xdr:to>
      <xdr:col>6</xdr:col>
      <xdr:colOff>57150</xdr:colOff>
      <xdr:row>52</xdr:row>
      <xdr:rowOff>257572</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5" y="9105900"/>
          <a:ext cx="2819400" cy="152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57150</xdr:colOff>
      <xdr:row>0</xdr:row>
      <xdr:rowOff>104775</xdr:rowOff>
    </xdr:from>
    <xdr:to>
      <xdr:col>6</xdr:col>
      <xdr:colOff>171450</xdr:colOff>
      <xdr:row>0</xdr:row>
      <xdr:rowOff>257572</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104775"/>
          <a:ext cx="2819400" cy="152797"/>
        </a:xfrm>
        <a:prstGeom prst="rect">
          <a:avLst/>
        </a:prstGeom>
      </xdr:spPr>
    </xdr:pic>
    <xdr:clientData/>
  </xdr:twoCellAnchor>
  <xdr:twoCellAnchor editAs="oneCell">
    <xdr:from>
      <xdr:col>3</xdr:col>
      <xdr:colOff>9525</xdr:colOff>
      <xdr:row>54</xdr:row>
      <xdr:rowOff>104775</xdr:rowOff>
    </xdr:from>
    <xdr:to>
      <xdr:col>6</xdr:col>
      <xdr:colOff>123825</xdr:colOff>
      <xdr:row>54</xdr:row>
      <xdr:rowOff>257572</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0" y="9639300"/>
          <a:ext cx="2819400" cy="152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47625</xdr:colOff>
      <xdr:row>0</xdr:row>
      <xdr:rowOff>114300</xdr:rowOff>
    </xdr:from>
    <xdr:to>
      <xdr:col>6</xdr:col>
      <xdr:colOff>161925</xdr:colOff>
      <xdr:row>0</xdr:row>
      <xdr:rowOff>267097</xdr:rowOff>
    </xdr:to>
    <xdr:pic>
      <xdr:nvPicPr>
        <xdr:cNvPr id="2" name="Afbeelding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0" y="114300"/>
          <a:ext cx="2819400" cy="152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523875</xdr:colOff>
      <xdr:row>0</xdr:row>
      <xdr:rowOff>85725</xdr:rowOff>
    </xdr:from>
    <xdr:to>
      <xdr:col>6</xdr:col>
      <xdr:colOff>28575</xdr:colOff>
      <xdr:row>0</xdr:row>
      <xdr:rowOff>238522</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85725"/>
          <a:ext cx="2819400" cy="152797"/>
        </a:xfrm>
        <a:prstGeom prst="rect">
          <a:avLst/>
        </a:prstGeom>
      </xdr:spPr>
    </xdr:pic>
    <xdr:clientData/>
  </xdr:twoCellAnchor>
  <xdr:twoCellAnchor editAs="oneCell">
    <xdr:from>
      <xdr:col>2</xdr:col>
      <xdr:colOff>552450</xdr:colOff>
      <xdr:row>56</xdr:row>
      <xdr:rowOff>123825</xdr:rowOff>
    </xdr:from>
    <xdr:to>
      <xdr:col>6</xdr:col>
      <xdr:colOff>57150</xdr:colOff>
      <xdr:row>56</xdr:row>
      <xdr:rowOff>276622</xdr:rowOff>
    </xdr:to>
    <xdr:pic>
      <xdr:nvPicPr>
        <xdr:cNvPr id="3" name="Afbeelding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9505950"/>
          <a:ext cx="2819400" cy="152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533400</xdr:colOff>
      <xdr:row>0</xdr:row>
      <xdr:rowOff>104775</xdr:rowOff>
    </xdr:from>
    <xdr:to>
      <xdr:col>6</xdr:col>
      <xdr:colOff>38100</xdr:colOff>
      <xdr:row>0</xdr:row>
      <xdr:rowOff>257572</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104775"/>
          <a:ext cx="2819400" cy="152797"/>
        </a:xfrm>
        <a:prstGeom prst="rect">
          <a:avLst/>
        </a:prstGeom>
      </xdr:spPr>
    </xdr:pic>
    <xdr:clientData/>
  </xdr:twoCellAnchor>
  <xdr:twoCellAnchor editAs="oneCell">
    <xdr:from>
      <xdr:col>2</xdr:col>
      <xdr:colOff>533400</xdr:colOff>
      <xdr:row>57</xdr:row>
      <xdr:rowOff>123825</xdr:rowOff>
    </xdr:from>
    <xdr:to>
      <xdr:col>6</xdr:col>
      <xdr:colOff>38100</xdr:colOff>
      <xdr:row>57</xdr:row>
      <xdr:rowOff>276622</xdr:rowOff>
    </xdr:to>
    <xdr:pic>
      <xdr:nvPicPr>
        <xdr:cNvPr id="3" name="Afbeelding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505950"/>
          <a:ext cx="2819400" cy="152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533400</xdr:colOff>
      <xdr:row>0</xdr:row>
      <xdr:rowOff>133350</xdr:rowOff>
    </xdr:from>
    <xdr:to>
      <xdr:col>6</xdr:col>
      <xdr:colOff>38100</xdr:colOff>
      <xdr:row>0</xdr:row>
      <xdr:rowOff>286147</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133350"/>
          <a:ext cx="2819400" cy="152797"/>
        </a:xfrm>
        <a:prstGeom prst="rect">
          <a:avLst/>
        </a:prstGeom>
      </xdr:spPr>
    </xdr:pic>
    <xdr:clientData/>
  </xdr:twoCellAnchor>
  <xdr:twoCellAnchor editAs="oneCell">
    <xdr:from>
      <xdr:col>2</xdr:col>
      <xdr:colOff>438150</xdr:colOff>
      <xdr:row>58</xdr:row>
      <xdr:rowOff>57150</xdr:rowOff>
    </xdr:from>
    <xdr:to>
      <xdr:col>5</xdr:col>
      <xdr:colOff>762000</xdr:colOff>
      <xdr:row>58</xdr:row>
      <xdr:rowOff>209947</xdr:rowOff>
    </xdr:to>
    <xdr:pic>
      <xdr:nvPicPr>
        <xdr:cNvPr id="3" name="Afbeelding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9601200"/>
          <a:ext cx="2819400" cy="1527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5"/>
  <sheetViews>
    <sheetView showGridLines="0" tabSelected="1" workbookViewId="0">
      <selection activeCell="B4" sqref="B4"/>
    </sheetView>
  </sheetViews>
  <sheetFormatPr defaultRowHeight="15" x14ac:dyDescent="0.25"/>
  <cols>
    <col min="1" max="1" width="25.28515625" customWidth="1"/>
    <col min="2" max="2" width="11.85546875" customWidth="1"/>
    <col min="3" max="3" width="9" customWidth="1"/>
    <col min="4" max="5" width="11.85546875" customWidth="1"/>
    <col min="6" max="6" width="6.5703125" customWidth="1"/>
    <col min="7" max="7" width="11" customWidth="1"/>
    <col min="8" max="8" width="7.28515625" hidden="1" customWidth="1"/>
    <col min="9" max="9" width="11" customWidth="1"/>
  </cols>
  <sheetData>
    <row r="1" spans="1:8" ht="26.25" customHeight="1" x14ac:dyDescent="0.25"/>
    <row r="2" spans="1:8" ht="23.25" x14ac:dyDescent="0.35">
      <c r="A2" s="48" t="s">
        <v>74</v>
      </c>
      <c r="B2" s="49"/>
      <c r="C2" s="49"/>
      <c r="D2" s="49"/>
      <c r="E2" s="49"/>
      <c r="F2" s="50"/>
      <c r="G2" s="50"/>
      <c r="H2" s="51"/>
    </row>
    <row r="3" spans="1:8" s="54" customFormat="1" ht="12.75" x14ac:dyDescent="0.2">
      <c r="A3" s="52"/>
      <c r="B3" s="53"/>
      <c r="C3" s="53"/>
      <c r="D3" s="53"/>
      <c r="E3" s="53"/>
      <c r="F3" s="53"/>
      <c r="G3" s="53"/>
      <c r="H3" s="51"/>
    </row>
    <row r="4" spans="1:8" s="54" customFormat="1" ht="12.75" x14ac:dyDescent="0.2">
      <c r="A4" s="55" t="s">
        <v>43</v>
      </c>
      <c r="B4" s="56"/>
      <c r="C4" s="57"/>
      <c r="D4" s="57"/>
      <c r="E4" s="58"/>
      <c r="F4" s="53"/>
      <c r="G4" s="53"/>
      <c r="H4" s="51"/>
    </row>
    <row r="5" spans="1:8" s="54" customFormat="1" ht="12.75" x14ac:dyDescent="0.2">
      <c r="A5" s="59" t="s">
        <v>44</v>
      </c>
      <c r="B5" s="60"/>
      <c r="C5" s="61"/>
      <c r="D5" s="61"/>
      <c r="E5" s="62"/>
      <c r="F5" s="53"/>
      <c r="G5" s="53"/>
      <c r="H5" s="51"/>
    </row>
    <row r="6" spans="1:8" x14ac:dyDescent="0.25">
      <c r="A6" s="53"/>
      <c r="B6" s="53"/>
      <c r="C6" s="53"/>
      <c r="D6" s="53"/>
      <c r="E6" s="53"/>
      <c r="F6" s="53"/>
      <c r="G6" s="53"/>
    </row>
    <row r="7" spans="1:8" x14ac:dyDescent="0.25">
      <c r="A7" s="53" t="s">
        <v>77</v>
      </c>
      <c r="B7" s="53"/>
      <c r="C7" s="53"/>
      <c r="D7" s="53"/>
      <c r="E7" s="63"/>
      <c r="F7" s="53"/>
      <c r="G7" s="53"/>
      <c r="H7" t="s">
        <v>76</v>
      </c>
    </row>
    <row r="8" spans="1:8" x14ac:dyDescent="0.25">
      <c r="A8" s="53"/>
      <c r="B8" s="53"/>
      <c r="C8" s="53"/>
      <c r="D8" s="53"/>
      <c r="E8" s="64"/>
      <c r="F8" s="53"/>
      <c r="G8" s="53"/>
      <c r="H8" t="s">
        <v>75</v>
      </c>
    </row>
    <row r="9" spans="1:8" x14ac:dyDescent="0.25">
      <c r="A9" s="53" t="s">
        <v>45</v>
      </c>
      <c r="B9" s="53"/>
      <c r="C9" s="53"/>
      <c r="D9" s="53"/>
      <c r="E9" s="64"/>
      <c r="F9" s="53"/>
      <c r="G9" s="53"/>
    </row>
    <row r="10" spans="1:8" x14ac:dyDescent="0.25">
      <c r="A10" s="53" t="s">
        <v>46</v>
      </c>
      <c r="B10" s="53"/>
      <c r="C10" s="53" t="s">
        <v>129</v>
      </c>
      <c r="D10" s="53"/>
      <c r="E10" s="64"/>
      <c r="F10" s="53"/>
      <c r="G10" s="53"/>
      <c r="H10" s="65">
        <v>1</v>
      </c>
    </row>
    <row r="11" spans="1:8" x14ac:dyDescent="0.25">
      <c r="A11" s="53" t="s">
        <v>47</v>
      </c>
      <c r="B11" s="53"/>
      <c r="C11" s="53" t="s">
        <v>130</v>
      </c>
      <c r="D11" s="53"/>
      <c r="E11" s="66">
        <v>2</v>
      </c>
      <c r="F11" s="53"/>
      <c r="G11" s="53"/>
    </row>
    <row r="12" spans="1:8" x14ac:dyDescent="0.25">
      <c r="A12" s="53"/>
      <c r="B12" s="53"/>
      <c r="C12" s="53"/>
      <c r="D12" s="53"/>
      <c r="E12" s="53"/>
      <c r="F12" s="53"/>
      <c r="G12" s="53"/>
    </row>
    <row r="13" spans="1:8" x14ac:dyDescent="0.25">
      <c r="A13" s="53" t="s">
        <v>48</v>
      </c>
      <c r="B13" s="53"/>
      <c r="C13" s="53"/>
      <c r="D13" s="53"/>
      <c r="E13" s="53"/>
      <c r="F13" s="53"/>
      <c r="G13" s="53"/>
    </row>
    <row r="14" spans="1:8" x14ac:dyDescent="0.25">
      <c r="A14" s="53" t="s">
        <v>131</v>
      </c>
      <c r="B14" s="53"/>
      <c r="C14" s="53"/>
      <c r="D14" s="53"/>
      <c r="E14" s="53"/>
      <c r="F14" s="53"/>
      <c r="G14" s="53"/>
    </row>
    <row r="15" spans="1:8" x14ac:dyDescent="0.25">
      <c r="A15" s="53" t="s">
        <v>49</v>
      </c>
      <c r="B15" s="53"/>
      <c r="C15" s="53"/>
      <c r="D15" s="53"/>
      <c r="E15" s="64"/>
      <c r="F15" s="53"/>
      <c r="G15" s="53"/>
    </row>
    <row r="16" spans="1:8" x14ac:dyDescent="0.25">
      <c r="A16" s="53" t="s">
        <v>132</v>
      </c>
      <c r="B16" s="53"/>
      <c r="C16" s="53"/>
      <c r="D16" s="53"/>
      <c r="E16" s="64"/>
      <c r="F16" s="53"/>
      <c r="G16" s="53"/>
    </row>
    <row r="17" spans="1:11" x14ac:dyDescent="0.25">
      <c r="A17" s="53" t="s">
        <v>50</v>
      </c>
      <c r="B17" s="53"/>
      <c r="C17" s="53"/>
      <c r="D17" s="53"/>
      <c r="E17" s="64"/>
      <c r="F17" s="53"/>
      <c r="G17" s="53"/>
    </row>
    <row r="18" spans="1:11" x14ac:dyDescent="0.25">
      <c r="A18" s="53"/>
      <c r="B18" s="53"/>
      <c r="C18" s="53"/>
      <c r="D18" s="53"/>
      <c r="E18" s="53"/>
      <c r="F18" s="53"/>
      <c r="G18" s="53"/>
    </row>
    <row r="19" spans="1:11" x14ac:dyDescent="0.25">
      <c r="A19" s="67" t="s">
        <v>51</v>
      </c>
      <c r="B19" s="68" t="s">
        <v>52</v>
      </c>
      <c r="C19" s="69" t="s">
        <v>53</v>
      </c>
      <c r="D19" s="70" t="s">
        <v>54</v>
      </c>
      <c r="E19" s="69" t="s">
        <v>53</v>
      </c>
      <c r="F19" s="71"/>
      <c r="G19" s="53"/>
    </row>
    <row r="20" spans="1:11" x14ac:dyDescent="0.25">
      <c r="A20" s="53" t="s">
        <v>55</v>
      </c>
      <c r="B20" s="72">
        <v>0</v>
      </c>
      <c r="C20" s="73">
        <f t="shared" ref="C20:C31" si="0">FLOOR(B20,4.5)</f>
        <v>0</v>
      </c>
      <c r="D20" s="74">
        <v>0</v>
      </c>
      <c r="E20" s="73">
        <f>FLOOR(D20,4.5)</f>
        <v>0</v>
      </c>
      <c r="F20" s="71"/>
      <c r="G20" s="75">
        <f>IF($H$10=1,G38,D52)</f>
        <v>0</v>
      </c>
      <c r="H20" s="76"/>
    </row>
    <row r="21" spans="1:11" x14ac:dyDescent="0.25">
      <c r="A21" s="53" t="s">
        <v>56</v>
      </c>
      <c r="B21" s="72">
        <v>0</v>
      </c>
      <c r="C21" s="77">
        <f t="shared" si="0"/>
        <v>0</v>
      </c>
      <c r="D21" s="74">
        <v>0</v>
      </c>
      <c r="E21" s="73">
        <f t="shared" ref="E21:E31" si="1">FLOOR(D21,4.5)</f>
        <v>0</v>
      </c>
      <c r="F21" s="71"/>
      <c r="G21" s="75">
        <f t="shared" ref="G21:G31" si="2">IF($H$10=1,G39,D53)</f>
        <v>0</v>
      </c>
      <c r="H21" s="76"/>
    </row>
    <row r="22" spans="1:11" x14ac:dyDescent="0.25">
      <c r="A22" s="53" t="s">
        <v>57</v>
      </c>
      <c r="B22" s="72">
        <v>0</v>
      </c>
      <c r="C22" s="77">
        <f t="shared" si="0"/>
        <v>0</v>
      </c>
      <c r="D22" s="74">
        <v>0</v>
      </c>
      <c r="E22" s="73">
        <f t="shared" si="1"/>
        <v>0</v>
      </c>
      <c r="F22" s="71"/>
      <c r="G22" s="75">
        <f t="shared" si="2"/>
        <v>0</v>
      </c>
      <c r="H22" s="76"/>
      <c r="K22" s="78"/>
    </row>
    <row r="23" spans="1:11" x14ac:dyDescent="0.25">
      <c r="A23" s="53" t="s">
        <v>58</v>
      </c>
      <c r="B23" s="72">
        <v>0</v>
      </c>
      <c r="C23" s="77">
        <f>FLOOR(B23,4.5)</f>
        <v>0</v>
      </c>
      <c r="D23" s="74">
        <v>0</v>
      </c>
      <c r="E23" s="73">
        <f t="shared" si="1"/>
        <v>0</v>
      </c>
      <c r="F23" s="71"/>
      <c r="G23" s="75">
        <f t="shared" si="2"/>
        <v>0</v>
      </c>
      <c r="H23" s="76"/>
    </row>
    <row r="24" spans="1:11" x14ac:dyDescent="0.25">
      <c r="A24" s="53" t="s">
        <v>59</v>
      </c>
      <c r="B24" s="72">
        <v>0</v>
      </c>
      <c r="C24" s="77">
        <f t="shared" si="0"/>
        <v>0</v>
      </c>
      <c r="D24" s="74">
        <v>0</v>
      </c>
      <c r="E24" s="73">
        <f t="shared" si="1"/>
        <v>0</v>
      </c>
      <c r="F24" s="71"/>
      <c r="G24" s="75">
        <f t="shared" si="2"/>
        <v>0</v>
      </c>
      <c r="H24" s="76"/>
    </row>
    <row r="25" spans="1:11" x14ac:dyDescent="0.25">
      <c r="A25" s="53" t="s">
        <v>60</v>
      </c>
      <c r="B25" s="72">
        <v>0</v>
      </c>
      <c r="C25" s="77">
        <f t="shared" si="0"/>
        <v>0</v>
      </c>
      <c r="D25" s="74">
        <v>0</v>
      </c>
      <c r="E25" s="73">
        <f t="shared" si="1"/>
        <v>0</v>
      </c>
      <c r="F25" s="71"/>
      <c r="G25" s="75">
        <f t="shared" si="2"/>
        <v>0</v>
      </c>
      <c r="H25" s="76"/>
    </row>
    <row r="26" spans="1:11" x14ac:dyDescent="0.25">
      <c r="A26" s="53" t="s">
        <v>61</v>
      </c>
      <c r="B26" s="72">
        <v>0</v>
      </c>
      <c r="C26" s="77">
        <f t="shared" si="0"/>
        <v>0</v>
      </c>
      <c r="D26" s="74">
        <v>0</v>
      </c>
      <c r="E26" s="73">
        <f t="shared" si="1"/>
        <v>0</v>
      </c>
      <c r="F26" s="71"/>
      <c r="G26" s="75">
        <f t="shared" si="2"/>
        <v>0</v>
      </c>
      <c r="H26" s="76"/>
    </row>
    <row r="27" spans="1:11" x14ac:dyDescent="0.25">
      <c r="A27" s="53" t="s">
        <v>62</v>
      </c>
      <c r="B27" s="72">
        <v>0</v>
      </c>
      <c r="C27" s="77">
        <f t="shared" si="0"/>
        <v>0</v>
      </c>
      <c r="D27" s="74">
        <v>0</v>
      </c>
      <c r="E27" s="73">
        <f t="shared" si="1"/>
        <v>0</v>
      </c>
      <c r="F27" s="71"/>
      <c r="G27" s="75">
        <f t="shared" si="2"/>
        <v>0</v>
      </c>
      <c r="H27" s="76"/>
    </row>
    <row r="28" spans="1:11" x14ac:dyDescent="0.25">
      <c r="A28" s="53" t="s">
        <v>63</v>
      </c>
      <c r="B28" s="72">
        <v>0</v>
      </c>
      <c r="C28" s="77">
        <f t="shared" si="0"/>
        <v>0</v>
      </c>
      <c r="D28" s="74">
        <v>0</v>
      </c>
      <c r="E28" s="73">
        <f t="shared" si="1"/>
        <v>0</v>
      </c>
      <c r="F28" s="71"/>
      <c r="G28" s="75">
        <f t="shared" si="2"/>
        <v>0</v>
      </c>
      <c r="H28" s="76"/>
    </row>
    <row r="29" spans="1:11" x14ac:dyDescent="0.25">
      <c r="A29" s="53" t="s">
        <v>64</v>
      </c>
      <c r="B29" s="72">
        <v>0</v>
      </c>
      <c r="C29" s="77">
        <f t="shared" si="0"/>
        <v>0</v>
      </c>
      <c r="D29" s="74">
        <v>0</v>
      </c>
      <c r="E29" s="73">
        <f t="shared" si="1"/>
        <v>0</v>
      </c>
      <c r="F29" s="71"/>
      <c r="G29" s="75">
        <f t="shared" si="2"/>
        <v>0</v>
      </c>
      <c r="H29" s="76"/>
    </row>
    <row r="30" spans="1:11" x14ac:dyDescent="0.25">
      <c r="A30" s="53" t="s">
        <v>65</v>
      </c>
      <c r="B30" s="72">
        <v>0</v>
      </c>
      <c r="C30" s="77">
        <f t="shared" si="0"/>
        <v>0</v>
      </c>
      <c r="D30" s="74">
        <v>0</v>
      </c>
      <c r="E30" s="73">
        <f t="shared" si="1"/>
        <v>0</v>
      </c>
      <c r="F30" s="71"/>
      <c r="G30" s="75">
        <f t="shared" si="2"/>
        <v>0</v>
      </c>
      <c r="H30" s="76"/>
    </row>
    <row r="31" spans="1:11" x14ac:dyDescent="0.25">
      <c r="A31" s="53" t="s">
        <v>66</v>
      </c>
      <c r="B31" s="72">
        <v>0</v>
      </c>
      <c r="C31" s="77">
        <f t="shared" si="0"/>
        <v>0</v>
      </c>
      <c r="D31" s="74">
        <v>0</v>
      </c>
      <c r="E31" s="73">
        <f t="shared" si="1"/>
        <v>0</v>
      </c>
      <c r="F31" s="71"/>
      <c r="G31" s="75">
        <f t="shared" si="2"/>
        <v>0</v>
      </c>
      <c r="H31" s="76"/>
    </row>
    <row r="32" spans="1:11" x14ac:dyDescent="0.25">
      <c r="A32" s="53" t="s">
        <v>67</v>
      </c>
      <c r="B32" s="79"/>
      <c r="C32" s="80"/>
      <c r="D32" s="79"/>
      <c r="E32" s="81">
        <v>0</v>
      </c>
      <c r="F32" s="53"/>
      <c r="G32" s="75">
        <f>FLOOR(IF($H$10=1,E32*37%,E32*19.1%),0.01)</f>
        <v>0</v>
      </c>
      <c r="H32" s="76"/>
    </row>
    <row r="33" spans="1:9" x14ac:dyDescent="0.25">
      <c r="A33" s="53"/>
      <c r="B33" s="53"/>
      <c r="C33" s="53"/>
      <c r="D33" s="53"/>
      <c r="E33" s="53"/>
      <c r="F33" s="53"/>
      <c r="G33" s="53"/>
      <c r="H33" s="76"/>
    </row>
    <row r="34" spans="1:9" x14ac:dyDescent="0.25">
      <c r="A34" s="53" t="s">
        <v>68</v>
      </c>
      <c r="B34" s="53"/>
      <c r="C34" s="53"/>
      <c r="D34" s="53"/>
      <c r="E34" s="53"/>
      <c r="F34" s="82" t="s">
        <v>14</v>
      </c>
      <c r="G34" s="75">
        <f>SUM(G20:G32)</f>
        <v>0</v>
      </c>
      <c r="H34" s="76"/>
    </row>
    <row r="35" spans="1:9" x14ac:dyDescent="0.25">
      <c r="A35" s="53"/>
      <c r="B35" s="53"/>
      <c r="C35" s="53"/>
      <c r="D35" s="53"/>
      <c r="E35" s="53"/>
      <c r="F35" s="53"/>
      <c r="G35" s="53"/>
    </row>
    <row r="36" spans="1:9" x14ac:dyDescent="0.25">
      <c r="A36" s="265" t="s">
        <v>146</v>
      </c>
      <c r="B36" s="83"/>
      <c r="C36" s="83"/>
      <c r="D36" s="83"/>
      <c r="E36" s="83"/>
      <c r="F36" s="83"/>
      <c r="G36" s="83"/>
      <c r="H36" s="84"/>
      <c r="I36" s="84"/>
    </row>
    <row r="37" spans="1:9" x14ac:dyDescent="0.25">
      <c r="A37" s="85" t="s">
        <v>69</v>
      </c>
      <c r="B37" s="85" t="s">
        <v>70</v>
      </c>
      <c r="C37" s="85"/>
      <c r="D37" s="85" t="s">
        <v>71</v>
      </c>
      <c r="E37" s="85" t="s">
        <v>78</v>
      </c>
      <c r="F37" s="83"/>
      <c r="G37" s="85"/>
      <c r="H37" s="84"/>
      <c r="I37" s="84"/>
    </row>
    <row r="38" spans="1:9" ht="9.75" customHeight="1" x14ac:dyDescent="0.25">
      <c r="A38" s="85">
        <f>FLOOR(IF($H$10=1,C20*35.027%,0),0.01)</f>
        <v>0</v>
      </c>
      <c r="B38" s="85">
        <f>FLOOR(IF($H$10=1,E20*37%,E20*19.1%),0.01)</f>
        <v>0</v>
      </c>
      <c r="C38" s="86"/>
      <c r="D38" s="86">
        <f>IF(A38&lt;=166.75,A38,166.75)</f>
        <v>0</v>
      </c>
      <c r="E38" s="85">
        <f>IF(B38&gt;=166.75,166.75,B38)</f>
        <v>0</v>
      </c>
      <c r="F38" s="83"/>
      <c r="G38" s="87">
        <f>IF($H$10=1,IF(B20&lt;&gt;0,D38,E38))</f>
        <v>0</v>
      </c>
      <c r="H38" s="84"/>
      <c r="I38" s="84"/>
    </row>
    <row r="39" spans="1:9" ht="9.75" customHeight="1" x14ac:dyDescent="0.25">
      <c r="A39" s="85">
        <f>FLOOR(IF($H$10=1,C21*35.027%,0),0.01)</f>
        <v>0</v>
      </c>
      <c r="B39" s="85">
        <f t="shared" ref="B39:B49" si="3">FLOOR(IF($H$10=1,E21*37%,E21*19.1%),0.01)</f>
        <v>0</v>
      </c>
      <c r="C39" s="86"/>
      <c r="D39" s="86">
        <f t="shared" ref="D39:D49" si="4">IF(A39&lt;=166.75,A39,166.75)</f>
        <v>0</v>
      </c>
      <c r="E39" s="85">
        <f t="shared" ref="E39:E49" si="5">IF(B39&gt;=166.75,166.75,B39)</f>
        <v>0</v>
      </c>
      <c r="F39" s="83"/>
      <c r="G39" s="87">
        <f t="shared" ref="G39:G49" si="6">IF($H$10=1,IF(B21&lt;&gt;0,D39,E39))</f>
        <v>0</v>
      </c>
      <c r="H39" s="84"/>
      <c r="I39" s="84"/>
    </row>
    <row r="40" spans="1:9" ht="9.75" customHeight="1" x14ac:dyDescent="0.25">
      <c r="A40" s="85">
        <f t="shared" ref="A40:A49" si="7">FLOOR(IF($H$10=1,C22*35.027%,0),0.01)</f>
        <v>0</v>
      </c>
      <c r="B40" s="85">
        <f t="shared" si="3"/>
        <v>0</v>
      </c>
      <c r="C40" s="86"/>
      <c r="D40" s="86">
        <f t="shared" si="4"/>
        <v>0</v>
      </c>
      <c r="E40" s="85">
        <f t="shared" si="5"/>
        <v>0</v>
      </c>
      <c r="F40" s="83"/>
      <c r="G40" s="87">
        <f t="shared" si="6"/>
        <v>0</v>
      </c>
      <c r="H40" s="84"/>
      <c r="I40" s="84"/>
    </row>
    <row r="41" spans="1:9" ht="9.75" customHeight="1" x14ac:dyDescent="0.25">
      <c r="A41" s="85">
        <f t="shared" si="7"/>
        <v>0</v>
      </c>
      <c r="B41" s="85">
        <f t="shared" si="3"/>
        <v>0</v>
      </c>
      <c r="C41" s="86"/>
      <c r="D41" s="86">
        <f t="shared" si="4"/>
        <v>0</v>
      </c>
      <c r="E41" s="85">
        <f t="shared" si="5"/>
        <v>0</v>
      </c>
      <c r="F41" s="83"/>
      <c r="G41" s="87">
        <f t="shared" si="6"/>
        <v>0</v>
      </c>
      <c r="H41" s="84"/>
      <c r="I41" s="84"/>
    </row>
    <row r="42" spans="1:9" ht="9.75" customHeight="1" x14ac:dyDescent="0.25">
      <c r="A42" s="85">
        <f t="shared" si="7"/>
        <v>0</v>
      </c>
      <c r="B42" s="85">
        <f t="shared" si="3"/>
        <v>0</v>
      </c>
      <c r="C42" s="86"/>
      <c r="D42" s="86">
        <f t="shared" si="4"/>
        <v>0</v>
      </c>
      <c r="E42" s="85">
        <f t="shared" si="5"/>
        <v>0</v>
      </c>
      <c r="F42" s="83"/>
      <c r="G42" s="87">
        <f t="shared" si="6"/>
        <v>0</v>
      </c>
      <c r="H42" s="84"/>
      <c r="I42" s="84"/>
    </row>
    <row r="43" spans="1:9" ht="9.75" customHeight="1" x14ac:dyDescent="0.25">
      <c r="A43" s="85">
        <f t="shared" si="7"/>
        <v>0</v>
      </c>
      <c r="B43" s="85">
        <f t="shared" si="3"/>
        <v>0</v>
      </c>
      <c r="C43" s="86"/>
      <c r="D43" s="86">
        <f t="shared" si="4"/>
        <v>0</v>
      </c>
      <c r="E43" s="85">
        <f t="shared" si="5"/>
        <v>0</v>
      </c>
      <c r="F43" s="83"/>
      <c r="G43" s="87">
        <f t="shared" si="6"/>
        <v>0</v>
      </c>
      <c r="H43" s="84"/>
      <c r="I43" s="88"/>
    </row>
    <row r="44" spans="1:9" ht="9.75" customHeight="1" x14ac:dyDescent="0.25">
      <c r="A44" s="85">
        <f t="shared" si="7"/>
        <v>0</v>
      </c>
      <c r="B44" s="85">
        <f t="shared" si="3"/>
        <v>0</v>
      </c>
      <c r="C44" s="86"/>
      <c r="D44" s="86">
        <f t="shared" si="4"/>
        <v>0</v>
      </c>
      <c r="E44" s="85">
        <f t="shared" si="5"/>
        <v>0</v>
      </c>
      <c r="F44" s="83"/>
      <c r="G44" s="87">
        <f t="shared" si="6"/>
        <v>0</v>
      </c>
      <c r="H44" s="84"/>
      <c r="I44" s="84"/>
    </row>
    <row r="45" spans="1:9" ht="9.75" customHeight="1" x14ac:dyDescent="0.25">
      <c r="A45" s="85">
        <f t="shared" si="7"/>
        <v>0</v>
      </c>
      <c r="B45" s="85">
        <f t="shared" si="3"/>
        <v>0</v>
      </c>
      <c r="C45" s="86"/>
      <c r="D45" s="86">
        <f t="shared" si="4"/>
        <v>0</v>
      </c>
      <c r="E45" s="85">
        <f t="shared" si="5"/>
        <v>0</v>
      </c>
      <c r="F45" s="83"/>
      <c r="G45" s="87">
        <f t="shared" si="6"/>
        <v>0</v>
      </c>
      <c r="H45" s="84"/>
      <c r="I45" s="84"/>
    </row>
    <row r="46" spans="1:9" ht="9.75" customHeight="1" x14ac:dyDescent="0.25">
      <c r="A46" s="85">
        <f t="shared" si="7"/>
        <v>0</v>
      </c>
      <c r="B46" s="85">
        <f t="shared" si="3"/>
        <v>0</v>
      </c>
      <c r="C46" s="86"/>
      <c r="D46" s="86">
        <f t="shared" si="4"/>
        <v>0</v>
      </c>
      <c r="E46" s="85">
        <f t="shared" si="5"/>
        <v>0</v>
      </c>
      <c r="F46" s="83"/>
      <c r="G46" s="87">
        <f t="shared" si="6"/>
        <v>0</v>
      </c>
      <c r="H46" s="84"/>
      <c r="I46" s="84"/>
    </row>
    <row r="47" spans="1:9" ht="9.75" customHeight="1" x14ac:dyDescent="0.25">
      <c r="A47" s="85">
        <f t="shared" si="7"/>
        <v>0</v>
      </c>
      <c r="B47" s="85">
        <f t="shared" si="3"/>
        <v>0</v>
      </c>
      <c r="C47" s="86"/>
      <c r="D47" s="86">
        <f t="shared" si="4"/>
        <v>0</v>
      </c>
      <c r="E47" s="85">
        <f t="shared" si="5"/>
        <v>0</v>
      </c>
      <c r="F47" s="83"/>
      <c r="G47" s="87">
        <f t="shared" si="6"/>
        <v>0</v>
      </c>
      <c r="H47" s="84"/>
      <c r="I47" s="84"/>
    </row>
    <row r="48" spans="1:9" ht="9.75" customHeight="1" x14ac:dyDescent="0.25">
      <c r="A48" s="85">
        <f t="shared" si="7"/>
        <v>0</v>
      </c>
      <c r="B48" s="85">
        <f t="shared" si="3"/>
        <v>0</v>
      </c>
      <c r="C48" s="86"/>
      <c r="D48" s="86">
        <f t="shared" si="4"/>
        <v>0</v>
      </c>
      <c r="E48" s="85">
        <f t="shared" si="5"/>
        <v>0</v>
      </c>
      <c r="F48" s="83"/>
      <c r="G48" s="87">
        <f t="shared" si="6"/>
        <v>0</v>
      </c>
      <c r="H48" s="84"/>
      <c r="I48" s="84"/>
    </row>
    <row r="49" spans="1:9" ht="9.75" customHeight="1" x14ac:dyDescent="0.25">
      <c r="A49" s="85">
        <f t="shared" si="7"/>
        <v>0</v>
      </c>
      <c r="B49" s="85">
        <f t="shared" si="3"/>
        <v>0</v>
      </c>
      <c r="C49" s="86"/>
      <c r="D49" s="86">
        <f t="shared" si="4"/>
        <v>0</v>
      </c>
      <c r="E49" s="85">
        <f t="shared" si="5"/>
        <v>0</v>
      </c>
      <c r="F49" s="83"/>
      <c r="G49" s="87">
        <f t="shared" si="6"/>
        <v>0</v>
      </c>
      <c r="H49" s="84"/>
      <c r="I49" s="84"/>
    </row>
    <row r="50" spans="1:9" ht="9.75" customHeight="1" x14ac:dyDescent="0.25">
      <c r="A50" s="83"/>
      <c r="B50" s="83"/>
      <c r="C50" s="83"/>
      <c r="D50" s="83"/>
      <c r="E50" s="83"/>
      <c r="F50" s="83"/>
      <c r="G50" s="83"/>
      <c r="H50" s="84"/>
      <c r="I50" s="84"/>
    </row>
    <row r="51" spans="1:9" ht="9.75" customHeight="1" x14ac:dyDescent="0.25">
      <c r="A51" s="85" t="s">
        <v>72</v>
      </c>
      <c r="B51" s="85" t="s">
        <v>73</v>
      </c>
      <c r="C51" s="83"/>
      <c r="D51" s="83"/>
      <c r="E51" s="85"/>
      <c r="F51" s="83"/>
      <c r="G51" s="83"/>
      <c r="H51" s="89"/>
      <c r="I51" s="84"/>
    </row>
    <row r="52" spans="1:9" ht="9.75" customHeight="1" x14ac:dyDescent="0.25">
      <c r="A52" s="85">
        <f>IF(B38&gt;=207.92,207.92,B38)</f>
        <v>0</v>
      </c>
      <c r="B52" s="85">
        <f>IF(B38&gt;=172.17,172.17,B38)</f>
        <v>0</v>
      </c>
      <c r="C52" s="83"/>
      <c r="D52" s="85" t="b">
        <f>IF($H$10=2,IF(($E$11=1),B52,A52))</f>
        <v>0</v>
      </c>
      <c r="E52" s="86"/>
      <c r="F52" s="83"/>
      <c r="G52" s="83"/>
      <c r="H52" s="90"/>
      <c r="I52" s="84"/>
    </row>
    <row r="53" spans="1:9" ht="9.75" customHeight="1" x14ac:dyDescent="0.25">
      <c r="A53" s="85">
        <f t="shared" ref="A53:A63" si="8">IF(B39&gt;=207.92,207.92,B39)</f>
        <v>0</v>
      </c>
      <c r="B53" s="85">
        <f t="shared" ref="B53:B63" si="9">IF(B39&gt;=172.17,172.17,B39)</f>
        <v>0</v>
      </c>
      <c r="C53" s="83"/>
      <c r="D53" s="85" t="b">
        <f>IF($H$10=2,IF(($E$11=1),B53,A53))</f>
        <v>0</v>
      </c>
      <c r="E53" s="86"/>
      <c r="F53" s="83"/>
      <c r="G53" s="83"/>
      <c r="H53" s="90"/>
      <c r="I53" s="84"/>
    </row>
    <row r="54" spans="1:9" ht="9.75" customHeight="1" x14ac:dyDescent="0.25">
      <c r="A54" s="85">
        <f t="shared" si="8"/>
        <v>0</v>
      </c>
      <c r="B54" s="85">
        <f t="shared" si="9"/>
        <v>0</v>
      </c>
      <c r="C54" s="83"/>
      <c r="D54" s="85" t="b">
        <f t="shared" ref="D54:D63" si="10">IF($H$10=2,IF(($E$11=1),B54,A54))</f>
        <v>0</v>
      </c>
      <c r="E54" s="86"/>
      <c r="F54" s="83"/>
      <c r="G54" s="83"/>
      <c r="H54" s="90"/>
      <c r="I54" s="84"/>
    </row>
    <row r="55" spans="1:9" ht="9.75" customHeight="1" x14ac:dyDescent="0.25">
      <c r="A55" s="85">
        <f t="shared" si="8"/>
        <v>0</v>
      </c>
      <c r="B55" s="85">
        <f t="shared" si="9"/>
        <v>0</v>
      </c>
      <c r="C55" s="83"/>
      <c r="D55" s="85" t="b">
        <f t="shared" si="10"/>
        <v>0</v>
      </c>
      <c r="E55" s="86"/>
      <c r="F55" s="83"/>
      <c r="G55" s="83"/>
      <c r="H55" s="90"/>
      <c r="I55" s="84"/>
    </row>
    <row r="56" spans="1:9" ht="9.75" customHeight="1" x14ac:dyDescent="0.25">
      <c r="A56" s="85">
        <f t="shared" si="8"/>
        <v>0</v>
      </c>
      <c r="B56" s="85">
        <f t="shared" si="9"/>
        <v>0</v>
      </c>
      <c r="C56" s="83"/>
      <c r="D56" s="85" t="b">
        <f t="shared" si="10"/>
        <v>0</v>
      </c>
      <c r="E56" s="86"/>
      <c r="F56" s="83"/>
      <c r="G56" s="83"/>
      <c r="H56" s="90"/>
      <c r="I56" s="84"/>
    </row>
    <row r="57" spans="1:9" ht="9.75" customHeight="1" x14ac:dyDescent="0.25">
      <c r="A57" s="85">
        <f t="shared" si="8"/>
        <v>0</v>
      </c>
      <c r="B57" s="85">
        <f t="shared" si="9"/>
        <v>0</v>
      </c>
      <c r="C57" s="83"/>
      <c r="D57" s="85" t="b">
        <f t="shared" si="10"/>
        <v>0</v>
      </c>
      <c r="E57" s="86"/>
      <c r="F57" s="83"/>
      <c r="G57" s="83"/>
      <c r="H57" s="90"/>
      <c r="I57" s="84"/>
    </row>
    <row r="58" spans="1:9" ht="9.75" customHeight="1" x14ac:dyDescent="0.25">
      <c r="A58" s="85">
        <f t="shared" si="8"/>
        <v>0</v>
      </c>
      <c r="B58" s="85">
        <f t="shared" si="9"/>
        <v>0</v>
      </c>
      <c r="C58" s="83"/>
      <c r="D58" s="85" t="b">
        <f t="shared" si="10"/>
        <v>0</v>
      </c>
      <c r="E58" s="86"/>
      <c r="F58" s="83"/>
      <c r="G58" s="83"/>
      <c r="H58" s="90"/>
      <c r="I58" s="84"/>
    </row>
    <row r="59" spans="1:9" ht="9.75" customHeight="1" x14ac:dyDescent="0.25">
      <c r="A59" s="85">
        <f>IF(B45&gt;=207.92,207.92,B45)</f>
        <v>0</v>
      </c>
      <c r="B59" s="85">
        <f t="shared" si="9"/>
        <v>0</v>
      </c>
      <c r="C59" s="83"/>
      <c r="D59" s="85" t="b">
        <f t="shared" si="10"/>
        <v>0</v>
      </c>
      <c r="E59" s="86"/>
      <c r="F59" s="83"/>
      <c r="G59" s="83"/>
      <c r="H59" s="90"/>
      <c r="I59" s="84"/>
    </row>
    <row r="60" spans="1:9" ht="9.75" customHeight="1" x14ac:dyDescent="0.25">
      <c r="A60" s="85">
        <f t="shared" si="8"/>
        <v>0</v>
      </c>
      <c r="B60" s="85">
        <f t="shared" si="9"/>
        <v>0</v>
      </c>
      <c r="C60" s="83"/>
      <c r="D60" s="85" t="b">
        <f t="shared" si="10"/>
        <v>0</v>
      </c>
      <c r="E60" s="86"/>
      <c r="F60" s="83"/>
      <c r="G60" s="83"/>
      <c r="H60" s="90"/>
      <c r="I60" s="84"/>
    </row>
    <row r="61" spans="1:9" ht="9.75" customHeight="1" x14ac:dyDescent="0.25">
      <c r="A61" s="85">
        <f t="shared" si="8"/>
        <v>0</v>
      </c>
      <c r="B61" s="85">
        <f t="shared" si="9"/>
        <v>0</v>
      </c>
      <c r="C61" s="83"/>
      <c r="D61" s="85" t="b">
        <f t="shared" si="10"/>
        <v>0</v>
      </c>
      <c r="E61" s="86"/>
      <c r="F61" s="83"/>
      <c r="G61" s="83"/>
      <c r="H61" s="90"/>
      <c r="I61" s="84"/>
    </row>
    <row r="62" spans="1:9" ht="9.75" customHeight="1" x14ac:dyDescent="0.25">
      <c r="A62" s="85">
        <f t="shared" si="8"/>
        <v>0</v>
      </c>
      <c r="B62" s="85">
        <f t="shared" si="9"/>
        <v>0</v>
      </c>
      <c r="C62" s="83"/>
      <c r="D62" s="85" t="b">
        <f t="shared" si="10"/>
        <v>0</v>
      </c>
      <c r="E62" s="86"/>
      <c r="F62" s="83"/>
      <c r="G62" s="83"/>
      <c r="H62" s="90"/>
      <c r="I62" s="84"/>
    </row>
    <row r="63" spans="1:9" ht="9.75" customHeight="1" x14ac:dyDescent="0.25">
      <c r="A63" s="85">
        <f t="shared" si="8"/>
        <v>0</v>
      </c>
      <c r="B63" s="85">
        <f t="shared" si="9"/>
        <v>0</v>
      </c>
      <c r="C63" s="83"/>
      <c r="D63" s="85" t="b">
        <f t="shared" si="10"/>
        <v>0</v>
      </c>
      <c r="E63" s="86"/>
      <c r="F63" s="83"/>
      <c r="G63" s="83"/>
      <c r="H63" s="90"/>
      <c r="I63" s="84"/>
    </row>
    <row r="64" spans="1:9" ht="9.75" customHeight="1" x14ac:dyDescent="0.25">
      <c r="A64" s="91"/>
      <c r="B64" s="91"/>
      <c r="C64" s="91"/>
      <c r="D64" s="91"/>
      <c r="E64" s="92"/>
      <c r="F64" s="92"/>
      <c r="G64" s="92"/>
      <c r="H64" s="84"/>
      <c r="I64" s="84"/>
    </row>
    <row r="65" spans="1:9" x14ac:dyDescent="0.25">
      <c r="H65" s="84"/>
      <c r="I65" s="84"/>
    </row>
    <row r="66" spans="1:9" x14ac:dyDescent="0.25">
      <c r="H66" s="84"/>
      <c r="I66" s="84"/>
    </row>
    <row r="67" spans="1:9" hidden="1" x14ac:dyDescent="0.25">
      <c r="A67" s="84" t="s">
        <v>80</v>
      </c>
      <c r="B67" s="89">
        <v>1034</v>
      </c>
      <c r="C67" s="84"/>
      <c r="D67" s="84"/>
      <c r="E67" s="89">
        <v>934</v>
      </c>
      <c r="F67" s="84"/>
      <c r="G67" s="84"/>
      <c r="H67" s="84"/>
      <c r="I67" s="84"/>
    </row>
    <row r="68" spans="1:9" hidden="1" x14ac:dyDescent="0.25">
      <c r="A68" s="84" t="s">
        <v>79</v>
      </c>
      <c r="B68" s="93">
        <v>1032</v>
      </c>
      <c r="C68" s="84"/>
      <c r="D68" s="84"/>
      <c r="E68" s="93">
        <v>762</v>
      </c>
      <c r="F68" s="84"/>
      <c r="G68" s="84"/>
      <c r="H68" s="84"/>
      <c r="I68" s="84"/>
    </row>
    <row r="69" spans="1:9" hidden="1" x14ac:dyDescent="0.25">
      <c r="A69" s="84"/>
      <c r="B69" s="89">
        <f>SUM(B67:B68)</f>
        <v>2066</v>
      </c>
      <c r="C69" s="84"/>
      <c r="D69" s="84">
        <f>B69/12</f>
        <v>172.16666666666666</v>
      </c>
      <c r="E69" s="89">
        <f>SUM(E67:E68)</f>
        <v>1696</v>
      </c>
      <c r="F69" s="84"/>
      <c r="G69" s="84">
        <f>E69/12</f>
        <v>141.33333333333334</v>
      </c>
      <c r="H69" s="84"/>
      <c r="I69" s="84"/>
    </row>
    <row r="70" spans="1:9" hidden="1" x14ac:dyDescent="0.25">
      <c r="A70" s="84" t="s">
        <v>81</v>
      </c>
      <c r="B70" s="93">
        <v>429</v>
      </c>
      <c r="C70" s="84"/>
      <c r="D70" s="84"/>
      <c r="E70" s="93">
        <v>429</v>
      </c>
      <c r="F70" s="84"/>
      <c r="G70" s="84"/>
      <c r="H70" s="84"/>
      <c r="I70" s="84"/>
    </row>
    <row r="71" spans="1:9" hidden="1" x14ac:dyDescent="0.25">
      <c r="A71" s="84"/>
      <c r="B71" s="89">
        <f>B69+B70</f>
        <v>2495</v>
      </c>
      <c r="C71" s="84"/>
      <c r="D71" s="84">
        <f>B71/12</f>
        <v>207.91666666666666</v>
      </c>
      <c r="E71" s="89">
        <f>E69+E70</f>
        <v>2125</v>
      </c>
      <c r="F71" s="84"/>
      <c r="G71" s="84">
        <f>E71/12</f>
        <v>177.08333333333334</v>
      </c>
      <c r="H71" s="84"/>
      <c r="I71" s="84"/>
    </row>
    <row r="72" spans="1:9" x14ac:dyDescent="0.25">
      <c r="A72" s="84"/>
      <c r="B72" s="89"/>
      <c r="C72" s="84"/>
      <c r="D72" s="84"/>
      <c r="E72" s="84"/>
      <c r="F72" s="84"/>
      <c r="G72" s="84"/>
      <c r="H72" s="84"/>
      <c r="I72" s="84"/>
    </row>
    <row r="73" spans="1:9" x14ac:dyDescent="0.25">
      <c r="A73" s="84"/>
      <c r="B73" s="89"/>
      <c r="C73" s="84"/>
      <c r="D73" s="84"/>
      <c r="E73" s="84"/>
      <c r="F73" s="84"/>
      <c r="G73" s="84"/>
      <c r="H73" s="84"/>
      <c r="I73" s="84"/>
    </row>
    <row r="74" spans="1:9" x14ac:dyDescent="0.25">
      <c r="A74" s="89"/>
      <c r="B74" s="89"/>
      <c r="C74" s="84"/>
      <c r="D74" s="84"/>
      <c r="E74" s="84"/>
      <c r="F74" s="84"/>
      <c r="G74" s="84"/>
      <c r="H74" s="84"/>
      <c r="I74" s="84"/>
    </row>
    <row r="75" spans="1:9" x14ac:dyDescent="0.25">
      <c r="A75" s="84"/>
      <c r="B75" s="84"/>
      <c r="C75" s="84"/>
      <c r="D75" s="84"/>
      <c r="E75" s="84"/>
      <c r="F75" s="84"/>
      <c r="G75" s="84"/>
      <c r="H75" s="84"/>
      <c r="I75" s="84"/>
    </row>
  </sheetData>
  <sheetProtection algorithmName="SHA-512" hashValue="CMSNu5e/M3fcNEay4/q/1LJZS3pGonMlY5wUDqbxMDqTsguuoidmjAxz5yPgzZ6uj9iiIcMjw1nbuCQR9iXWFQ==" saltValue="2wN2knXGe8N2j2CH3jRm1g==" spinCount="100000" sheet="1" selectLockedCells="1"/>
  <phoneticPr fontId="1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ist Box 1">
              <controlPr locked="0" defaultSize="0" autoLine="0" autoPict="0">
                <anchor moveWithCells="1">
                  <from>
                    <xdr:col>3</xdr:col>
                    <xdr:colOff>781050</xdr:colOff>
                    <xdr:row>6</xdr:row>
                    <xdr:rowOff>0</xdr:rowOff>
                  </from>
                  <to>
                    <xdr:col>5</xdr:col>
                    <xdr:colOff>0</xdr:colOff>
                    <xdr:row>7</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sheetPr>
  <dimension ref="A1:I95"/>
  <sheetViews>
    <sheetView showGridLines="0" topLeftCell="A28" workbookViewId="0">
      <selection activeCell="C47" sqref="C47"/>
    </sheetView>
  </sheetViews>
  <sheetFormatPr defaultRowHeight="15" x14ac:dyDescent="0.25"/>
  <cols>
    <col min="1" max="1" width="2.28515625" customWidth="1"/>
    <col min="2" max="2" width="30.140625" customWidth="1"/>
    <col min="3" max="3" width="9" customWidth="1"/>
    <col min="4" max="4" width="11.85546875" customWidth="1"/>
    <col min="5" max="5" width="15.140625" customWidth="1"/>
    <col min="6" max="6" width="12.28515625" customWidth="1"/>
    <col min="7" max="7" width="3" customWidth="1"/>
    <col min="8" max="8" width="2.28515625" customWidth="1"/>
    <col min="9" max="9" width="12.7109375" customWidth="1"/>
    <col min="10" max="10" width="10.85546875" bestFit="1" customWidth="1"/>
  </cols>
  <sheetData>
    <row r="1" spans="1:9" ht="32.25" customHeight="1" x14ac:dyDescent="0.25"/>
    <row r="2" spans="1:9" ht="23.25" x14ac:dyDescent="0.35">
      <c r="A2" s="1" t="s">
        <v>117</v>
      </c>
      <c r="B2" s="2"/>
      <c r="C2" s="2"/>
      <c r="D2" s="2"/>
      <c r="E2" s="2"/>
      <c r="F2" s="2"/>
      <c r="G2" s="2"/>
      <c r="H2" s="2"/>
    </row>
    <row r="3" spans="1:9" ht="19.5" customHeight="1" x14ac:dyDescent="0.35">
      <c r="A3" s="1" t="s">
        <v>118</v>
      </c>
      <c r="B3" s="2"/>
      <c r="C3" s="2"/>
      <c r="D3" s="2"/>
      <c r="E3" s="2"/>
      <c r="F3" s="2"/>
      <c r="G3" s="2"/>
      <c r="H3" s="2"/>
    </row>
    <row r="4" spans="1:9" s="5" customFormat="1" ht="9.75" customHeight="1" x14ac:dyDescent="0.2">
      <c r="A4" s="3"/>
      <c r="B4" s="4"/>
      <c r="C4" s="4"/>
      <c r="D4" s="4"/>
      <c r="E4" s="4"/>
      <c r="F4" s="4"/>
      <c r="G4" s="4"/>
      <c r="H4" s="4"/>
    </row>
    <row r="5" spans="1:9" s="5" customFormat="1" ht="15.75" customHeight="1" x14ac:dyDescent="0.2">
      <c r="A5" s="3"/>
      <c r="B5" s="6" t="s">
        <v>0</v>
      </c>
      <c r="C5" s="7"/>
      <c r="D5" s="8"/>
      <c r="E5" s="9"/>
      <c r="F5" s="4"/>
      <c r="G5" s="4"/>
      <c r="H5" s="4"/>
    </row>
    <row r="6" spans="1:9" s="5" customFormat="1" ht="15" customHeight="1" x14ac:dyDescent="0.2">
      <c r="A6" s="3"/>
      <c r="B6" s="10" t="s">
        <v>1</v>
      </c>
      <c r="C6" s="11"/>
      <c r="D6" s="12"/>
      <c r="E6" s="13"/>
      <c r="F6" s="4"/>
      <c r="G6" s="4"/>
      <c r="H6" s="4"/>
    </row>
    <row r="7" spans="1:9" s="5" customFormat="1" ht="11.25" customHeight="1" x14ac:dyDescent="0.2">
      <c r="A7" s="3"/>
      <c r="B7" s="4"/>
      <c r="C7" s="4"/>
      <c r="D7" s="4"/>
      <c r="E7" s="4"/>
      <c r="F7" s="4"/>
      <c r="G7" s="4"/>
      <c r="H7" s="4"/>
    </row>
    <row r="8" spans="1:9" s="32" customFormat="1" ht="12.75" customHeight="1" x14ac:dyDescent="0.2">
      <c r="A8" s="4" t="s">
        <v>119</v>
      </c>
      <c r="B8" s="4"/>
      <c r="C8" s="4"/>
      <c r="D8" s="4"/>
      <c r="E8" s="4"/>
      <c r="F8" s="31">
        <v>0</v>
      </c>
      <c r="G8" s="4"/>
      <c r="H8" s="4"/>
      <c r="I8" s="5"/>
    </row>
    <row r="9" spans="1:9" s="32" customFormat="1" ht="12.75" customHeight="1" x14ac:dyDescent="0.2">
      <c r="A9" s="4"/>
      <c r="B9" s="4"/>
      <c r="C9" s="4"/>
      <c r="D9" s="4"/>
      <c r="E9" s="4"/>
      <c r="F9" s="4"/>
      <c r="G9" s="4"/>
      <c r="H9" s="4"/>
      <c r="I9" s="5"/>
    </row>
    <row r="10" spans="1:9" s="32" customFormat="1" ht="12.75" customHeight="1" x14ac:dyDescent="0.2">
      <c r="A10" s="3" t="s">
        <v>120</v>
      </c>
      <c r="B10" s="4"/>
      <c r="C10" s="4"/>
      <c r="D10" s="4"/>
      <c r="E10" s="4"/>
      <c r="F10" s="4"/>
      <c r="G10" s="4"/>
      <c r="H10" s="4"/>
      <c r="I10" s="5"/>
    </row>
    <row r="11" spans="1:9" s="32" customFormat="1" ht="12.75" customHeight="1" x14ac:dyDescent="0.2">
      <c r="A11" s="4"/>
      <c r="B11" s="4"/>
      <c r="C11" s="4"/>
      <c r="D11" s="4"/>
      <c r="E11" s="14"/>
      <c r="F11" s="4"/>
      <c r="G11" s="4"/>
      <c r="H11" s="4"/>
      <c r="I11" s="5"/>
    </row>
    <row r="12" spans="1:9" s="32" customFormat="1" ht="14.25" x14ac:dyDescent="0.2">
      <c r="A12" s="3"/>
      <c r="B12" s="4"/>
      <c r="C12" s="4"/>
      <c r="D12" s="4"/>
      <c r="E12" s="4"/>
      <c r="F12" s="15"/>
      <c r="G12" s="4"/>
      <c r="H12" s="4"/>
      <c r="I12" s="5"/>
    </row>
    <row r="13" spans="1:9" s="32" customFormat="1" ht="9.75" customHeight="1" x14ac:dyDescent="0.2">
      <c r="A13" s="3" t="s">
        <v>19</v>
      </c>
      <c r="B13" s="4"/>
      <c r="C13" s="4"/>
      <c r="D13" s="4"/>
      <c r="E13" s="4"/>
      <c r="F13" s="4"/>
      <c r="G13" s="4"/>
      <c r="H13" s="4"/>
      <c r="I13" s="5"/>
    </row>
    <row r="14" spans="1:9" s="32" customFormat="1" ht="14.25" x14ac:dyDescent="0.2">
      <c r="A14" s="4"/>
      <c r="B14" s="4"/>
      <c r="C14" s="4"/>
      <c r="D14" s="4"/>
      <c r="E14" s="4"/>
      <c r="F14" s="4"/>
      <c r="G14" s="3"/>
      <c r="H14" s="4"/>
      <c r="I14" s="35"/>
    </row>
    <row r="15" spans="1:9" s="32" customFormat="1" ht="12.75" customHeight="1" x14ac:dyDescent="0.2">
      <c r="A15" s="4" t="s">
        <v>121</v>
      </c>
      <c r="B15" s="4"/>
      <c r="C15" s="4"/>
      <c r="D15" s="4"/>
      <c r="E15" s="4"/>
      <c r="F15" s="14">
        <f>F8</f>
        <v>0</v>
      </c>
      <c r="G15" s="4"/>
      <c r="H15" s="4"/>
      <c r="I15" s="5"/>
    </row>
    <row r="16" spans="1:9" s="32" customFormat="1" ht="14.25" customHeight="1" x14ac:dyDescent="0.2">
      <c r="A16" s="4" t="s">
        <v>23</v>
      </c>
      <c r="B16" s="4"/>
      <c r="C16" s="4"/>
      <c r="D16" s="14">
        <f>F15</f>
        <v>0</v>
      </c>
      <c r="E16" s="4" t="s">
        <v>82</v>
      </c>
      <c r="F16" s="36">
        <f>F15*58.73%</f>
        <v>0</v>
      </c>
      <c r="G16" s="4"/>
      <c r="H16" s="4"/>
      <c r="I16" s="5"/>
    </row>
    <row r="17" spans="1:9" s="32" customFormat="1" ht="14.25" x14ac:dyDescent="0.2">
      <c r="A17" s="4" t="s">
        <v>41</v>
      </c>
      <c r="B17" s="4"/>
      <c r="C17" s="4"/>
      <c r="D17" s="4"/>
      <c r="F17" s="14">
        <f>SUM(F15:F16)</f>
        <v>0</v>
      </c>
      <c r="G17" s="4"/>
      <c r="H17" s="4"/>
      <c r="I17" s="5"/>
    </row>
    <row r="18" spans="1:9" s="32" customFormat="1" ht="14.25" x14ac:dyDescent="0.2">
      <c r="A18" s="4"/>
      <c r="B18" s="4"/>
      <c r="C18" s="4"/>
      <c r="D18" s="4"/>
      <c r="E18" s="16"/>
      <c r="F18" s="4"/>
      <c r="G18" s="4"/>
      <c r="H18" s="4"/>
      <c r="I18" s="5"/>
    </row>
    <row r="19" spans="1:9" s="32" customFormat="1" ht="14.25" x14ac:dyDescent="0.2">
      <c r="A19" s="4"/>
      <c r="B19" s="4"/>
      <c r="C19" s="4"/>
      <c r="D19" s="4"/>
      <c r="E19" s="4"/>
      <c r="F19" s="4"/>
      <c r="G19" s="4"/>
      <c r="H19" s="4"/>
      <c r="I19" s="37"/>
    </row>
    <row r="20" spans="1:9" s="32" customFormat="1" ht="14.25" x14ac:dyDescent="0.2">
      <c r="A20" s="17" t="s">
        <v>34</v>
      </c>
      <c r="B20" s="18"/>
      <c r="C20" s="18"/>
      <c r="D20" s="18"/>
      <c r="E20" s="18"/>
      <c r="F20" s="18"/>
      <c r="G20" s="4"/>
      <c r="H20" s="4"/>
      <c r="I20" s="37"/>
    </row>
    <row r="21" spans="1:9" s="32" customFormat="1" ht="11.25" customHeight="1" x14ac:dyDescent="0.2">
      <c r="A21" s="18"/>
      <c r="B21" s="18"/>
      <c r="C21" s="18"/>
      <c r="D21" s="18"/>
      <c r="E21" s="18"/>
      <c r="F21" s="18"/>
      <c r="G21" s="4"/>
      <c r="H21" s="4"/>
      <c r="I21" s="38"/>
    </row>
    <row r="22" spans="1:9" s="32" customFormat="1" ht="14.25" x14ac:dyDescent="0.2">
      <c r="A22" s="17" t="s">
        <v>35</v>
      </c>
      <c r="B22" s="17"/>
      <c r="C22" s="17"/>
      <c r="D22" s="17"/>
      <c r="E22" s="19">
        <f>INT(F17)</f>
        <v>0</v>
      </c>
      <c r="F22" s="18"/>
      <c r="G22" s="4"/>
      <c r="H22" s="4"/>
    </row>
    <row r="23" spans="1:9" s="32" customFormat="1" ht="14.25" x14ac:dyDescent="0.2">
      <c r="A23" s="17" t="s">
        <v>37</v>
      </c>
      <c r="B23" s="17"/>
      <c r="C23" s="17"/>
      <c r="D23" s="17"/>
      <c r="E23" s="19">
        <f>CEILING(F16,1)</f>
        <v>0</v>
      </c>
      <c r="F23" s="18"/>
      <c r="G23" s="4"/>
      <c r="H23" s="4"/>
      <c r="I23" s="5"/>
    </row>
    <row r="24" spans="1:9" s="32" customFormat="1" ht="14.25" x14ac:dyDescent="0.2">
      <c r="A24" s="4"/>
      <c r="B24" s="4"/>
      <c r="C24" s="4"/>
      <c r="D24" s="4"/>
      <c r="E24" s="4"/>
      <c r="F24" s="4"/>
      <c r="G24" s="4"/>
      <c r="H24" s="4"/>
      <c r="I24" s="37"/>
    </row>
    <row r="25" spans="1:9" s="32" customFormat="1" ht="14.25" x14ac:dyDescent="0.2">
      <c r="A25" s="4"/>
      <c r="B25" s="4"/>
      <c r="C25" s="4"/>
      <c r="D25" s="4"/>
      <c r="E25" s="4"/>
      <c r="F25" s="4"/>
      <c r="G25" s="4"/>
      <c r="H25" s="4"/>
      <c r="I25" s="37"/>
    </row>
    <row r="26" spans="1:9" s="32" customFormat="1" ht="14.25" x14ac:dyDescent="0.2">
      <c r="A26" s="4"/>
      <c r="B26" s="4"/>
      <c r="C26" s="4"/>
      <c r="D26" s="4"/>
      <c r="E26" s="4"/>
      <c r="F26" s="4"/>
      <c r="G26" s="4"/>
      <c r="H26" s="4"/>
      <c r="I26" s="5"/>
    </row>
    <row r="27" spans="1:9" s="32" customFormat="1" ht="12.75" customHeight="1" x14ac:dyDescent="0.2">
      <c r="A27" s="4"/>
      <c r="B27" s="20" t="s">
        <v>38</v>
      </c>
      <c r="C27" s="21" t="s">
        <v>39</v>
      </c>
      <c r="D27" s="21"/>
      <c r="E27" s="21"/>
      <c r="F27" s="22"/>
      <c r="G27" s="4"/>
      <c r="H27" s="4"/>
      <c r="I27" s="37"/>
    </row>
    <row r="28" spans="1:9" s="32" customFormat="1" ht="9.75" customHeight="1" x14ac:dyDescent="0.2">
      <c r="A28" s="4"/>
      <c r="B28" s="23"/>
      <c r="C28" s="7"/>
      <c r="D28" s="7"/>
      <c r="E28" s="7"/>
      <c r="F28" s="24"/>
      <c r="G28" s="4"/>
      <c r="H28" s="4"/>
      <c r="I28" s="5"/>
    </row>
    <row r="29" spans="1:9" s="32" customFormat="1" ht="14.25" x14ac:dyDescent="0.2">
      <c r="A29" s="4"/>
      <c r="B29" s="25"/>
      <c r="C29" s="26"/>
      <c r="D29" s="26"/>
      <c r="E29" s="26"/>
      <c r="F29" s="27"/>
      <c r="G29" s="4"/>
      <c r="H29" s="4"/>
      <c r="I29" s="5"/>
    </row>
    <row r="30" spans="1:9" s="32" customFormat="1" ht="14.25" x14ac:dyDescent="0.2">
      <c r="A30" s="4"/>
      <c r="B30" s="25"/>
      <c r="C30" s="26"/>
      <c r="D30" s="26"/>
      <c r="E30" s="26"/>
      <c r="F30" s="27"/>
      <c r="G30" s="4"/>
      <c r="H30" s="4"/>
      <c r="I30" s="5"/>
    </row>
    <row r="31" spans="1:9" s="32" customFormat="1" ht="14.25" x14ac:dyDescent="0.2">
      <c r="A31" s="4"/>
      <c r="B31" s="25"/>
      <c r="C31" s="26"/>
      <c r="D31" s="26"/>
      <c r="E31" s="28"/>
      <c r="F31" s="27"/>
      <c r="G31" s="4"/>
      <c r="H31" s="4"/>
      <c r="I31" s="5"/>
    </row>
    <row r="32" spans="1:9" s="32" customFormat="1" ht="14.25" x14ac:dyDescent="0.2">
      <c r="A32" s="4"/>
      <c r="B32" s="25"/>
      <c r="C32" s="26"/>
      <c r="D32" s="26"/>
      <c r="E32" s="34"/>
      <c r="F32" s="27"/>
      <c r="G32" s="4"/>
      <c r="H32" s="33"/>
    </row>
    <row r="33" spans="1:8" s="32" customFormat="1" ht="14.25" x14ac:dyDescent="0.2">
      <c r="A33" s="4"/>
      <c r="B33" s="25"/>
      <c r="C33" s="26"/>
      <c r="D33" s="26"/>
      <c r="E33" s="28"/>
      <c r="F33" s="27"/>
      <c r="G33" s="4"/>
      <c r="H33" s="33"/>
    </row>
    <row r="34" spans="1:8" s="32" customFormat="1" ht="14.25" x14ac:dyDescent="0.2">
      <c r="A34" s="4"/>
      <c r="B34" s="25"/>
      <c r="C34" s="26"/>
      <c r="D34" s="26"/>
      <c r="E34" s="26"/>
      <c r="F34" s="27"/>
      <c r="G34" s="4"/>
      <c r="H34" s="33"/>
    </row>
    <row r="35" spans="1:8" s="32" customFormat="1" ht="14.25" x14ac:dyDescent="0.2">
      <c r="A35" s="4"/>
      <c r="B35" s="25"/>
      <c r="C35" s="26"/>
      <c r="D35" s="26"/>
      <c r="E35" s="26"/>
      <c r="F35" s="27"/>
      <c r="G35" s="4"/>
      <c r="H35" s="33"/>
    </row>
    <row r="36" spans="1:8" s="32" customFormat="1" ht="14.25" x14ac:dyDescent="0.2">
      <c r="A36" s="4"/>
      <c r="B36" s="25"/>
      <c r="C36" s="26"/>
      <c r="D36" s="26"/>
      <c r="E36" s="26"/>
      <c r="F36" s="27"/>
      <c r="G36" s="4"/>
      <c r="H36" s="33"/>
    </row>
    <row r="37" spans="1:8" s="32" customFormat="1" ht="14.25" x14ac:dyDescent="0.2">
      <c r="A37" s="4"/>
      <c r="B37" s="25"/>
      <c r="C37" s="26"/>
      <c r="D37" s="26"/>
      <c r="E37" s="26"/>
      <c r="F37" s="27"/>
      <c r="G37" s="4"/>
      <c r="H37" s="33"/>
    </row>
    <row r="38" spans="1:8" s="32" customFormat="1" ht="14.25" x14ac:dyDescent="0.2">
      <c r="A38" s="4"/>
      <c r="B38" s="25"/>
      <c r="C38" s="26"/>
      <c r="D38" s="26"/>
      <c r="E38" s="26"/>
      <c r="F38" s="27"/>
      <c r="G38" s="4"/>
      <c r="H38" s="33"/>
    </row>
    <row r="39" spans="1:8" s="32" customFormat="1" ht="14.25" x14ac:dyDescent="0.2">
      <c r="A39" s="4"/>
      <c r="B39" s="25"/>
      <c r="C39" s="26"/>
      <c r="D39" s="26"/>
      <c r="E39" s="26"/>
      <c r="F39" s="27"/>
      <c r="G39" s="4"/>
      <c r="H39" s="33"/>
    </row>
    <row r="40" spans="1:8" s="32" customFormat="1" ht="14.25" x14ac:dyDescent="0.2">
      <c r="A40" s="4"/>
      <c r="B40" s="25"/>
      <c r="C40" s="26"/>
      <c r="D40" s="26"/>
      <c r="E40" s="151"/>
      <c r="F40" s="27"/>
      <c r="G40" s="4"/>
      <c r="H40" s="33"/>
    </row>
    <row r="41" spans="1:8" s="32" customFormat="1" ht="14.25" x14ac:dyDescent="0.2">
      <c r="A41" s="4"/>
      <c r="B41" s="25"/>
      <c r="C41" s="26"/>
      <c r="D41" s="26"/>
      <c r="E41" s="26"/>
      <c r="F41" s="27"/>
      <c r="G41" s="4"/>
      <c r="H41" s="33"/>
    </row>
    <row r="42" spans="1:8" s="32" customFormat="1" ht="14.25" x14ac:dyDescent="0.2">
      <c r="A42" s="4"/>
      <c r="B42" s="25"/>
      <c r="C42" s="26"/>
      <c r="D42" s="26"/>
      <c r="E42" s="26"/>
      <c r="F42" s="27"/>
      <c r="G42" s="4"/>
      <c r="H42" s="33"/>
    </row>
    <row r="43" spans="1:8" s="32" customFormat="1" ht="14.25" x14ac:dyDescent="0.2">
      <c r="A43" s="4"/>
      <c r="B43" s="25"/>
      <c r="C43" s="26"/>
      <c r="D43" s="26"/>
      <c r="E43" s="26"/>
      <c r="F43" s="27"/>
      <c r="G43" s="4"/>
      <c r="H43" s="33"/>
    </row>
    <row r="44" spans="1:8" s="32" customFormat="1" ht="14.25" x14ac:dyDescent="0.2">
      <c r="A44" s="4"/>
      <c r="B44" s="25"/>
      <c r="C44" s="26"/>
      <c r="D44" s="26"/>
      <c r="E44" s="26"/>
      <c r="F44" s="27" t="s">
        <v>39</v>
      </c>
      <c r="G44" s="4"/>
      <c r="H44" s="33"/>
    </row>
    <row r="45" spans="1:8" s="32" customFormat="1" ht="14.25" x14ac:dyDescent="0.2">
      <c r="A45" s="4"/>
      <c r="B45" s="25"/>
      <c r="C45" s="26"/>
      <c r="D45" s="26"/>
      <c r="E45" s="26"/>
      <c r="F45" s="27"/>
      <c r="G45" s="4"/>
      <c r="H45" s="33"/>
    </row>
    <row r="46" spans="1:8" s="32" customFormat="1" ht="14.25" x14ac:dyDescent="0.2">
      <c r="A46" s="4"/>
      <c r="B46" s="29"/>
      <c r="C46" s="11"/>
      <c r="D46" s="11"/>
      <c r="E46" s="11"/>
      <c r="F46" s="30"/>
      <c r="G46" s="4"/>
      <c r="H46" s="33"/>
    </row>
    <row r="47" spans="1:8" s="32" customFormat="1" ht="14.25" x14ac:dyDescent="0.2">
      <c r="A47" s="4"/>
      <c r="B47" s="265" t="s">
        <v>146</v>
      </c>
      <c r="C47" s="26"/>
      <c r="D47" s="26"/>
      <c r="E47" s="26"/>
      <c r="F47" s="26"/>
      <c r="G47" s="4"/>
      <c r="H47" s="33"/>
    </row>
    <row r="48" spans="1:8" s="32" customFormat="1" ht="14.25" x14ac:dyDescent="0.2">
      <c r="A48" s="4"/>
      <c r="B48" s="26"/>
      <c r="C48" s="26"/>
      <c r="D48" s="26"/>
      <c r="E48" s="26"/>
      <c r="F48" s="26"/>
      <c r="G48" s="4"/>
      <c r="H48" s="33"/>
    </row>
    <row r="49" spans="1:9" s="32" customFormat="1" ht="14.25" x14ac:dyDescent="0.2">
      <c r="A49" s="4"/>
      <c r="B49" s="4"/>
      <c r="C49" s="4"/>
      <c r="D49" s="4"/>
      <c r="E49" s="4"/>
      <c r="F49" s="4"/>
      <c r="G49" s="4"/>
      <c r="H49" s="33"/>
    </row>
    <row r="50" spans="1:9" s="32" customFormat="1" ht="14.25" x14ac:dyDescent="0.2">
      <c r="A50" s="3"/>
      <c r="B50" s="3"/>
      <c r="C50" s="3"/>
      <c r="D50" s="3"/>
      <c r="E50" s="15"/>
      <c r="F50" s="3"/>
      <c r="G50" s="4"/>
      <c r="H50" s="33"/>
    </row>
    <row r="51" spans="1:9" s="32" customFormat="1" ht="14.25" x14ac:dyDescent="0.2">
      <c r="A51" s="3"/>
      <c r="B51" s="3"/>
      <c r="C51" s="3"/>
      <c r="D51" s="3"/>
      <c r="E51" s="15"/>
      <c r="F51" s="4"/>
      <c r="G51" s="4"/>
      <c r="H51" s="33"/>
    </row>
    <row r="52" spans="1:9" ht="13.5" customHeight="1" x14ac:dyDescent="0.25">
      <c r="A52" s="4"/>
      <c r="B52" s="4"/>
      <c r="C52" s="4"/>
      <c r="D52" s="4"/>
      <c r="E52" s="4"/>
      <c r="F52" s="4"/>
      <c r="G52" s="4"/>
      <c r="H52" s="4"/>
      <c r="I52" s="37"/>
    </row>
    <row r="53" spans="1:9" ht="27.75" customHeight="1" x14ac:dyDescent="0.25">
      <c r="A53" s="5"/>
      <c r="B53" s="5"/>
      <c r="C53" s="5"/>
      <c r="D53" s="5"/>
      <c r="E53" s="5"/>
      <c r="F53" s="5"/>
      <c r="G53" s="5"/>
      <c r="H53" s="5"/>
      <c r="I53" s="5"/>
    </row>
    <row r="54" spans="1:9" ht="12.75" customHeight="1" x14ac:dyDescent="0.25">
      <c r="A54" s="5"/>
      <c r="B54" s="5"/>
      <c r="C54" s="5"/>
      <c r="D54" s="5"/>
      <c r="E54" s="5"/>
      <c r="F54" s="5"/>
      <c r="G54" s="5"/>
      <c r="H54" s="5"/>
      <c r="I54" s="37"/>
    </row>
    <row r="55" spans="1:9" x14ac:dyDescent="0.25">
      <c r="A55" s="5"/>
      <c r="B55" s="39"/>
      <c r="C55" s="39"/>
      <c r="D55" s="39"/>
      <c r="E55" s="39"/>
      <c r="F55" s="39"/>
      <c r="G55" s="5"/>
      <c r="H55" s="5"/>
      <c r="I55" s="5"/>
    </row>
    <row r="56" spans="1:9" x14ac:dyDescent="0.25">
      <c r="A56" s="5"/>
      <c r="B56" s="39"/>
      <c r="C56" s="39"/>
      <c r="D56" s="39"/>
      <c r="E56" s="39"/>
      <c r="F56" s="39"/>
      <c r="G56" s="5"/>
      <c r="H56" s="5"/>
      <c r="I56" s="5"/>
    </row>
    <row r="57" spans="1:9" x14ac:dyDescent="0.25">
      <c r="A57" s="5"/>
      <c r="B57" s="39"/>
      <c r="C57" s="39"/>
      <c r="D57" s="40"/>
      <c r="E57" s="40"/>
      <c r="F57" s="39"/>
      <c r="G57" s="5"/>
      <c r="H57" s="5"/>
      <c r="I57" s="5"/>
    </row>
    <row r="58" spans="1:9" x14ac:dyDescent="0.25">
      <c r="A58" s="5"/>
      <c r="B58" s="39"/>
      <c r="C58" s="39"/>
      <c r="D58" s="39"/>
      <c r="E58" s="40"/>
      <c r="F58" s="39"/>
      <c r="G58" s="5"/>
      <c r="H58" s="5"/>
      <c r="I58" s="5"/>
    </row>
    <row r="59" spans="1:9" x14ac:dyDescent="0.25">
      <c r="A59" s="5"/>
      <c r="B59" s="39"/>
      <c r="C59" s="39"/>
      <c r="D59" s="41"/>
      <c r="E59" s="41"/>
      <c r="F59" s="39"/>
      <c r="G59" s="5"/>
    </row>
    <row r="60" spans="1:9" x14ac:dyDescent="0.25">
      <c r="A60" s="5"/>
      <c r="B60" s="39"/>
      <c r="C60" s="39"/>
      <c r="D60" s="42"/>
      <c r="E60" s="43"/>
      <c r="F60" s="39"/>
      <c r="G60" s="5"/>
    </row>
    <row r="61" spans="1:9" x14ac:dyDescent="0.25">
      <c r="A61" s="5"/>
      <c r="B61" s="39"/>
      <c r="C61" s="39"/>
      <c r="D61" s="42"/>
      <c r="E61" s="44"/>
      <c r="F61" s="39"/>
      <c r="G61" s="5"/>
    </row>
    <row r="62" spans="1:9" x14ac:dyDescent="0.25">
      <c r="A62" s="5"/>
      <c r="B62" s="39"/>
      <c r="C62" s="39"/>
      <c r="D62" s="42"/>
      <c r="E62" s="43"/>
      <c r="F62" s="39"/>
      <c r="G62" s="5"/>
    </row>
    <row r="63" spans="1:9" x14ac:dyDescent="0.25">
      <c r="A63" s="5"/>
      <c r="B63" s="39"/>
      <c r="C63" s="39"/>
      <c r="D63" s="42"/>
      <c r="E63" s="43"/>
      <c r="F63" s="39"/>
      <c r="G63" s="5"/>
    </row>
    <row r="64" spans="1:9" x14ac:dyDescent="0.25">
      <c r="A64" s="5"/>
      <c r="B64" s="39"/>
      <c r="C64" s="39"/>
      <c r="D64" s="39"/>
      <c r="E64" s="45"/>
      <c r="F64" s="39"/>
      <c r="G64" s="5"/>
    </row>
    <row r="65" spans="1:7" x14ac:dyDescent="0.25">
      <c r="A65" s="5"/>
      <c r="B65" s="39"/>
      <c r="C65" s="39"/>
      <c r="D65" s="39"/>
      <c r="E65" s="39"/>
      <c r="F65" s="39"/>
      <c r="G65" s="5"/>
    </row>
    <row r="66" spans="1:7" x14ac:dyDescent="0.25">
      <c r="A66" s="5"/>
      <c r="B66" s="39"/>
      <c r="C66" s="39"/>
      <c r="D66" s="39"/>
      <c r="E66" s="39"/>
      <c r="F66" s="39"/>
      <c r="G66" s="5"/>
    </row>
    <row r="67" spans="1:7" x14ac:dyDescent="0.25">
      <c r="A67" s="5"/>
      <c r="B67" s="39"/>
      <c r="C67" s="39"/>
      <c r="D67" s="39"/>
      <c r="E67" s="39"/>
      <c r="F67" s="39"/>
      <c r="G67" s="5"/>
    </row>
    <row r="68" spans="1:7" x14ac:dyDescent="0.25">
      <c r="A68" s="5"/>
      <c r="B68" s="39"/>
      <c r="C68" s="39"/>
      <c r="D68" s="39"/>
      <c r="E68" s="39"/>
      <c r="F68" s="39"/>
      <c r="G68" s="5"/>
    </row>
    <row r="69" spans="1:7" x14ac:dyDescent="0.25">
      <c r="A69" s="5"/>
      <c r="B69" s="39"/>
      <c r="C69" s="39"/>
      <c r="D69" s="39"/>
      <c r="E69" s="39"/>
      <c r="F69" s="39"/>
      <c r="G69" s="5"/>
    </row>
    <row r="70" spans="1:7" x14ac:dyDescent="0.25">
      <c r="A70" s="5"/>
      <c r="B70" s="39"/>
      <c r="C70" s="39"/>
      <c r="D70" s="39"/>
      <c r="E70" s="39"/>
      <c r="F70" s="39"/>
      <c r="G70" s="5"/>
    </row>
    <row r="71" spans="1:7" x14ac:dyDescent="0.25">
      <c r="A71" s="5"/>
      <c r="B71" s="39"/>
      <c r="C71" s="39"/>
      <c r="D71" s="39"/>
      <c r="E71" s="39"/>
      <c r="F71" s="39"/>
      <c r="G71" s="5"/>
    </row>
    <row r="72" spans="1:7" x14ac:dyDescent="0.25">
      <c r="A72" s="5"/>
      <c r="B72" s="39"/>
      <c r="C72" s="39"/>
      <c r="D72" s="39"/>
      <c r="E72" s="40"/>
      <c r="F72" s="39"/>
      <c r="G72" s="5"/>
    </row>
    <row r="73" spans="1:7" x14ac:dyDescent="0.25">
      <c r="A73" s="5"/>
      <c r="B73" s="39"/>
      <c r="C73" s="39"/>
      <c r="D73" s="39"/>
      <c r="E73" s="40"/>
      <c r="F73" s="39"/>
      <c r="G73" s="5"/>
    </row>
    <row r="74" spans="1:7" x14ac:dyDescent="0.25">
      <c r="A74" s="5"/>
      <c r="B74" s="39"/>
      <c r="C74" s="39"/>
      <c r="D74" s="39"/>
      <c r="E74" s="40"/>
      <c r="F74" s="39"/>
      <c r="G74" s="5"/>
    </row>
    <row r="75" spans="1:7" x14ac:dyDescent="0.25">
      <c r="A75" s="5"/>
      <c r="B75" s="39"/>
      <c r="C75" s="39"/>
      <c r="D75" s="46"/>
      <c r="E75" s="47"/>
      <c r="F75" s="39"/>
      <c r="G75" s="5"/>
    </row>
    <row r="76" spans="1:7" x14ac:dyDescent="0.25">
      <c r="A76" s="5"/>
      <c r="B76" s="39"/>
      <c r="C76" s="39"/>
      <c r="D76" s="39"/>
      <c r="E76" s="40"/>
      <c r="F76" s="39"/>
      <c r="G76" s="5"/>
    </row>
    <row r="77" spans="1:7" x14ac:dyDescent="0.25">
      <c r="A77" s="5"/>
      <c r="B77" s="39"/>
      <c r="C77" s="39"/>
      <c r="D77" s="39"/>
      <c r="E77" s="39"/>
      <c r="F77" s="39"/>
      <c r="G77" s="5"/>
    </row>
    <row r="78" spans="1:7" x14ac:dyDescent="0.25">
      <c r="A78" s="5"/>
      <c r="B78" s="39"/>
      <c r="C78" s="39"/>
      <c r="D78" s="39"/>
      <c r="E78" s="39"/>
      <c r="F78" s="39"/>
      <c r="G78" s="5"/>
    </row>
    <row r="79" spans="1:7" x14ac:dyDescent="0.25">
      <c r="A79" s="5"/>
      <c r="B79" s="39"/>
      <c r="C79" s="39"/>
      <c r="D79" s="39"/>
      <c r="E79" s="39"/>
      <c r="F79" s="39"/>
      <c r="G79" s="5"/>
    </row>
    <row r="80" spans="1:7" x14ac:dyDescent="0.25">
      <c r="A80" s="5"/>
      <c r="B80" s="39"/>
      <c r="C80" s="39"/>
      <c r="D80" s="39"/>
      <c r="E80" s="39"/>
      <c r="F80" s="39"/>
      <c r="G80" s="5"/>
    </row>
    <row r="81" spans="1:8" x14ac:dyDescent="0.25">
      <c r="A81" s="5"/>
      <c r="B81" s="5"/>
      <c r="C81" s="5"/>
      <c r="D81" s="5"/>
      <c r="E81" s="5"/>
      <c r="F81" s="5"/>
      <c r="G81" s="5"/>
    </row>
    <row r="82" spans="1:8" x14ac:dyDescent="0.25">
      <c r="A82" s="5"/>
      <c r="B82" s="5"/>
      <c r="C82" s="5"/>
      <c r="D82" s="5"/>
      <c r="E82" s="5"/>
      <c r="F82" s="5"/>
      <c r="G82" s="5"/>
    </row>
    <row r="83" spans="1:8" ht="12.75" customHeight="1" x14ac:dyDescent="0.25">
      <c r="A83" s="5"/>
      <c r="B83" s="5"/>
      <c r="C83" s="5"/>
      <c r="D83" s="5"/>
      <c r="E83" s="5"/>
      <c r="F83" s="5"/>
      <c r="G83" s="5"/>
    </row>
    <row r="84" spans="1:8" ht="12.75" customHeight="1" x14ac:dyDescent="0.25">
      <c r="A84" s="5"/>
      <c r="B84" s="5"/>
      <c r="C84" s="5"/>
      <c r="D84" s="5"/>
      <c r="E84" s="5"/>
      <c r="F84" s="5"/>
      <c r="G84" s="5"/>
    </row>
    <row r="85" spans="1:8" ht="12.75" customHeight="1" x14ac:dyDescent="0.25">
      <c r="A85" s="5"/>
      <c r="B85" s="5"/>
      <c r="C85" s="5"/>
      <c r="D85" s="5"/>
      <c r="E85" s="5"/>
      <c r="F85" s="5"/>
      <c r="G85" s="5"/>
    </row>
    <row r="86" spans="1:8" ht="12.75" customHeight="1" x14ac:dyDescent="0.25">
      <c r="A86" s="5"/>
      <c r="B86" s="5"/>
      <c r="C86" s="5"/>
      <c r="D86" s="5"/>
      <c r="E86" s="5"/>
      <c r="F86" s="5"/>
      <c r="G86" s="5"/>
    </row>
    <row r="87" spans="1:8" ht="12.75" customHeight="1" x14ac:dyDescent="0.25">
      <c r="A87" s="5"/>
      <c r="B87" s="5"/>
      <c r="C87" s="5"/>
      <c r="D87" s="5"/>
      <c r="E87" s="5"/>
      <c r="F87" s="5"/>
      <c r="G87" s="5"/>
    </row>
    <row r="88" spans="1:8" ht="12.75" customHeight="1" x14ac:dyDescent="0.25">
      <c r="A88" s="5"/>
      <c r="B88" s="5"/>
      <c r="C88" s="5"/>
      <c r="D88" s="5"/>
      <c r="E88" s="5"/>
      <c r="F88" s="5"/>
      <c r="G88" s="5"/>
    </row>
    <row r="89" spans="1:8" ht="12.75" customHeight="1" x14ac:dyDescent="0.25">
      <c r="A89" s="5"/>
      <c r="B89" s="5"/>
      <c r="C89" s="5"/>
      <c r="D89" s="5"/>
      <c r="E89" s="5"/>
      <c r="F89" s="5"/>
      <c r="G89" s="5"/>
    </row>
    <row r="90" spans="1:8" ht="12.75" customHeight="1" x14ac:dyDescent="0.25">
      <c r="A90" s="5"/>
      <c r="B90" s="5"/>
      <c r="C90" s="5"/>
      <c r="D90" s="5"/>
      <c r="E90" s="5"/>
      <c r="F90" s="5"/>
      <c r="G90" s="5"/>
    </row>
    <row r="91" spans="1:8" ht="12.75" customHeight="1" x14ac:dyDescent="0.25">
      <c r="A91" s="5"/>
      <c r="B91" s="5"/>
      <c r="C91" s="5"/>
      <c r="D91" s="5"/>
      <c r="E91" s="5"/>
      <c r="F91" s="5"/>
      <c r="G91" s="5"/>
    </row>
    <row r="92" spans="1:8" ht="12.75" customHeight="1" x14ac:dyDescent="0.25">
      <c r="A92" s="5"/>
      <c r="B92" s="5"/>
      <c r="C92" s="5"/>
      <c r="D92" s="5"/>
      <c r="E92" s="5"/>
      <c r="F92" s="5"/>
      <c r="G92" s="5"/>
    </row>
    <row r="93" spans="1:8" ht="12.75" customHeight="1" x14ac:dyDescent="0.25">
      <c r="A93" s="5"/>
      <c r="B93" s="5"/>
      <c r="C93" s="5"/>
      <c r="D93" s="5"/>
      <c r="E93" s="5"/>
      <c r="F93" s="5"/>
      <c r="G93" s="5"/>
    </row>
    <row r="94" spans="1:8" ht="12.75" customHeight="1" x14ac:dyDescent="0.25">
      <c r="G94" s="5"/>
    </row>
    <row r="95" spans="1:8" ht="12" customHeight="1" x14ac:dyDescent="0.25">
      <c r="G95" s="5"/>
      <c r="H95" s="5"/>
    </row>
  </sheetData>
  <sheetProtection algorithmName="SHA-512" hashValue="McX9jfwhWe9joXzlBr3TJ47DxwnqQupCJtvjW5DFyoCpF8d/Fya8vCIwwnVVr58hwf0MhJXOJsrGTRjC1jrrrw==" saltValue="eN5OHvdQl/5K2LvuuJZrLw==" spinCount="100000" sheet="1" objects="1" scenarios="1" selectLockedCells="1"/>
  <phoneticPr fontId="11" type="noConversion"/>
  <pageMargins left="0.75" right="0.75" top="1" bottom="1" header="0.5" footer="0.5"/>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1"/>
  </sheetPr>
  <dimension ref="A1:J112"/>
  <sheetViews>
    <sheetView showGridLines="0" topLeftCell="A6" workbookViewId="0">
      <selection activeCell="C6" sqref="C6"/>
    </sheetView>
  </sheetViews>
  <sheetFormatPr defaultRowHeight="15" x14ac:dyDescent="0.25"/>
  <cols>
    <col min="1" max="1" width="2.28515625" customWidth="1"/>
    <col min="2" max="2" width="30.140625" customWidth="1"/>
    <col min="3" max="3" width="9" customWidth="1"/>
    <col min="4" max="4" width="11.85546875" customWidth="1"/>
    <col min="5" max="5" width="16.42578125" customWidth="1"/>
    <col min="6" max="6" width="12.28515625" customWidth="1"/>
    <col min="7" max="7" width="3" customWidth="1"/>
    <col min="8" max="8" width="2.28515625" customWidth="1"/>
    <col min="9" max="9" width="12.7109375" customWidth="1"/>
    <col min="10" max="10" width="10.85546875" bestFit="1" customWidth="1"/>
  </cols>
  <sheetData>
    <row r="1" spans="1:10" ht="30" customHeight="1" x14ac:dyDescent="0.25"/>
    <row r="2" spans="1:10" ht="23.25" x14ac:dyDescent="0.35">
      <c r="A2" s="94" t="s">
        <v>122</v>
      </c>
      <c r="B2" s="95"/>
      <c r="C2" s="95"/>
      <c r="D2" s="95"/>
      <c r="E2" s="95"/>
      <c r="F2" s="95"/>
      <c r="G2" s="95"/>
    </row>
    <row r="3" spans="1:10" ht="23.25" x14ac:dyDescent="0.35">
      <c r="A3" s="94" t="s">
        <v>123</v>
      </c>
      <c r="B3" s="95"/>
      <c r="C3" s="95"/>
      <c r="D3" s="95"/>
      <c r="E3" s="95"/>
      <c r="F3" s="95"/>
      <c r="G3" s="95"/>
    </row>
    <row r="4" spans="1:10" ht="23.25" x14ac:dyDescent="0.35">
      <c r="A4" s="94" t="s">
        <v>124</v>
      </c>
      <c r="B4" s="95"/>
      <c r="C4" s="95"/>
      <c r="D4" s="95"/>
      <c r="E4" s="95"/>
      <c r="F4" s="95"/>
      <c r="G4" s="95"/>
    </row>
    <row r="5" spans="1:10" s="54" customFormat="1" ht="9.75" customHeight="1" x14ac:dyDescent="0.2">
      <c r="A5" s="96"/>
      <c r="B5" s="97"/>
      <c r="C5" s="97"/>
      <c r="D5" s="97"/>
      <c r="E5" s="97"/>
      <c r="F5" s="97"/>
      <c r="G5" s="97"/>
      <c r="H5" s="97"/>
    </row>
    <row r="6" spans="1:10" s="54" customFormat="1" ht="17.25" customHeight="1" x14ac:dyDescent="0.2">
      <c r="A6" s="96"/>
      <c r="B6" s="98" t="s">
        <v>0</v>
      </c>
      <c r="C6" s="57"/>
      <c r="D6" s="99"/>
      <c r="E6" s="100"/>
      <c r="F6" s="97"/>
      <c r="G6" s="97"/>
      <c r="H6" s="97"/>
    </row>
    <row r="7" spans="1:10" s="54" customFormat="1" ht="17.25" customHeight="1" x14ac:dyDescent="0.2">
      <c r="A7" s="96"/>
      <c r="B7" s="59" t="s">
        <v>1</v>
      </c>
      <c r="C7" s="61"/>
      <c r="D7" s="101"/>
      <c r="E7" s="102"/>
      <c r="F7" s="97"/>
      <c r="G7" s="97"/>
      <c r="H7" s="97"/>
    </row>
    <row r="8" spans="1:10" s="54" customFormat="1" ht="11.25" customHeight="1" x14ac:dyDescent="0.2">
      <c r="A8" s="96"/>
      <c r="B8" s="97"/>
      <c r="C8" s="97"/>
      <c r="D8" s="97"/>
      <c r="E8" s="97"/>
      <c r="F8" s="97"/>
      <c r="G8" s="97"/>
      <c r="H8" s="97"/>
    </row>
    <row r="9" spans="1:10" ht="12.75" customHeight="1" x14ac:dyDescent="0.25">
      <c r="A9" s="97" t="s">
        <v>125</v>
      </c>
      <c r="B9" s="97"/>
      <c r="C9" s="97"/>
      <c r="D9" s="97"/>
      <c r="E9" s="97"/>
      <c r="F9" s="103">
        <v>0</v>
      </c>
      <c r="G9" s="97"/>
      <c r="H9" s="97"/>
      <c r="I9" s="54"/>
    </row>
    <row r="10" spans="1:10" ht="12.75" customHeight="1" x14ac:dyDescent="0.25">
      <c r="A10" s="97" t="s">
        <v>126</v>
      </c>
      <c r="B10" s="97"/>
      <c r="C10" s="97"/>
      <c r="D10" s="97"/>
      <c r="E10" s="97"/>
      <c r="F10" s="264">
        <v>0</v>
      </c>
      <c r="G10" s="97"/>
      <c r="H10" s="97"/>
      <c r="I10" s="54"/>
    </row>
    <row r="11" spans="1:10" ht="12.75" customHeight="1" thickBot="1" x14ac:dyDescent="0.3">
      <c r="A11" s="97" t="s">
        <v>127</v>
      </c>
      <c r="B11" s="97"/>
      <c r="C11" s="97"/>
      <c r="D11" s="97"/>
      <c r="E11" s="97"/>
      <c r="F11" s="104">
        <v>0</v>
      </c>
      <c r="G11" s="97"/>
      <c r="H11" s="97"/>
      <c r="I11" s="54"/>
    </row>
    <row r="12" spans="1:10" ht="13.5" customHeight="1" thickTop="1" x14ac:dyDescent="0.25">
      <c r="A12" s="54" t="s">
        <v>3</v>
      </c>
      <c r="B12" s="54"/>
      <c r="C12" s="97"/>
      <c r="D12" s="97"/>
      <c r="E12" s="97"/>
      <c r="F12" s="105">
        <f>F9+F10+F11</f>
        <v>0</v>
      </c>
      <c r="G12" s="97"/>
      <c r="H12" s="97"/>
      <c r="I12" s="54"/>
    </row>
    <row r="13" spans="1:10" ht="12.75" customHeight="1" x14ac:dyDescent="0.25">
      <c r="A13" s="97"/>
      <c r="B13" s="97"/>
      <c r="C13" s="97"/>
      <c r="D13" s="97"/>
      <c r="E13" s="97"/>
      <c r="F13" s="97"/>
      <c r="G13" s="97"/>
      <c r="H13" s="97"/>
      <c r="I13" s="54"/>
    </row>
    <row r="14" spans="1:10" x14ac:dyDescent="0.25">
      <c r="A14" s="96" t="s">
        <v>4</v>
      </c>
      <c r="B14" s="97"/>
      <c r="C14" s="97"/>
      <c r="D14" s="97"/>
      <c r="E14" s="97"/>
      <c r="F14" s="97"/>
      <c r="G14" s="97"/>
      <c r="H14" s="97"/>
      <c r="I14" s="54"/>
    </row>
    <row r="15" spans="1:10" ht="9.75" customHeight="1" x14ac:dyDescent="0.25">
      <c r="A15" s="97"/>
      <c r="B15" s="97"/>
      <c r="C15" s="97"/>
      <c r="D15" s="97"/>
      <c r="E15" s="106"/>
      <c r="F15" s="97"/>
      <c r="G15" s="97"/>
      <c r="H15" s="97"/>
      <c r="I15" s="54"/>
    </row>
    <row r="16" spans="1:10" x14ac:dyDescent="0.25">
      <c r="A16" s="97" t="s">
        <v>128</v>
      </c>
      <c r="B16" s="97"/>
      <c r="C16" s="97"/>
      <c r="D16" s="107"/>
      <c r="E16" s="108">
        <f>D16*2001/12</f>
        <v>0</v>
      </c>
      <c r="F16" s="97"/>
      <c r="G16" s="97"/>
      <c r="H16" s="97"/>
      <c r="I16" s="54"/>
      <c r="J16" s="109"/>
    </row>
    <row r="17" spans="1:9" x14ac:dyDescent="0.25">
      <c r="A17" s="97" t="s">
        <v>6</v>
      </c>
      <c r="B17" s="97"/>
      <c r="C17" s="97"/>
      <c r="D17" s="54"/>
      <c r="E17" s="110"/>
      <c r="F17" s="97"/>
      <c r="G17" s="97"/>
      <c r="H17" s="97"/>
      <c r="I17" s="54"/>
    </row>
    <row r="18" spans="1:9" x14ac:dyDescent="0.25">
      <c r="A18" s="96">
        <v>1</v>
      </c>
      <c r="B18" s="97" t="s">
        <v>7</v>
      </c>
      <c r="C18" s="97"/>
      <c r="D18" s="111">
        <v>0</v>
      </c>
      <c r="E18" s="108">
        <f>IF(D18=0,0,(D18/D19)*2001/12)</f>
        <v>0</v>
      </c>
      <c r="F18" s="97"/>
      <c r="G18" s="97"/>
      <c r="H18" s="97"/>
      <c r="I18" s="54"/>
    </row>
    <row r="19" spans="1:9" x14ac:dyDescent="0.25">
      <c r="A19" s="97"/>
      <c r="B19" s="97" t="s">
        <v>8</v>
      </c>
      <c r="C19" s="97"/>
      <c r="D19" s="112">
        <v>0</v>
      </c>
      <c r="E19" s="110"/>
      <c r="F19" s="97"/>
      <c r="G19" s="97"/>
      <c r="H19" s="97"/>
      <c r="I19" s="54"/>
    </row>
    <row r="20" spans="1:9" x14ac:dyDescent="0.25">
      <c r="A20" s="96">
        <v>2</v>
      </c>
      <c r="B20" s="97" t="s">
        <v>7</v>
      </c>
      <c r="C20" s="97"/>
      <c r="D20" s="111">
        <v>0</v>
      </c>
      <c r="E20" s="108">
        <f>IF(D20=0,0,(D20/D21)*2001/12)</f>
        <v>0</v>
      </c>
      <c r="F20" s="97"/>
      <c r="G20" s="97"/>
      <c r="H20" s="97"/>
      <c r="I20" s="54"/>
    </row>
    <row r="21" spans="1:9" x14ac:dyDescent="0.25">
      <c r="A21" s="97"/>
      <c r="B21" s="97" t="s">
        <v>8</v>
      </c>
      <c r="C21" s="97"/>
      <c r="D21" s="113">
        <v>0</v>
      </c>
      <c r="E21" s="110"/>
      <c r="F21" s="97"/>
      <c r="G21" s="97"/>
      <c r="H21" s="97"/>
      <c r="I21" s="54"/>
    </row>
    <row r="22" spans="1:9" ht="11.25" customHeight="1" x14ac:dyDescent="0.25">
      <c r="A22" s="97"/>
      <c r="B22" s="97"/>
      <c r="C22" s="97"/>
      <c r="D22" s="97"/>
      <c r="E22" s="97"/>
      <c r="F22" s="97"/>
      <c r="G22" s="97"/>
      <c r="H22" s="97"/>
      <c r="I22" s="54"/>
    </row>
    <row r="23" spans="1:9" x14ac:dyDescent="0.25">
      <c r="A23" s="97" t="s">
        <v>9</v>
      </c>
      <c r="B23" s="97"/>
      <c r="C23" s="97"/>
      <c r="D23" s="97"/>
      <c r="E23" s="97"/>
      <c r="F23" s="114">
        <f>IF((E16+E18+E20)&lt;=2001,(E16+E18+E20),2001)</f>
        <v>0</v>
      </c>
      <c r="G23" s="115" t="s">
        <v>10</v>
      </c>
      <c r="H23" s="97"/>
      <c r="I23" s="54"/>
    </row>
    <row r="24" spans="1:9" ht="12.75" customHeight="1" x14ac:dyDescent="0.25">
      <c r="A24" s="97"/>
      <c r="B24" s="97"/>
      <c r="C24" s="97"/>
      <c r="D24" s="97"/>
      <c r="E24" s="97"/>
      <c r="F24" s="97"/>
      <c r="G24" s="97"/>
      <c r="H24" s="97"/>
      <c r="I24" s="54"/>
    </row>
    <row r="25" spans="1:9" x14ac:dyDescent="0.25">
      <c r="A25" s="96" t="s">
        <v>11</v>
      </c>
      <c r="B25" s="97"/>
      <c r="C25" s="97"/>
      <c r="D25" s="97"/>
      <c r="E25" s="97"/>
      <c r="F25" s="97"/>
      <c r="G25" s="97"/>
      <c r="H25" s="97"/>
      <c r="I25" s="54"/>
    </row>
    <row r="26" spans="1:9" ht="9.75" customHeight="1" x14ac:dyDescent="0.25">
      <c r="A26" s="97"/>
      <c r="B26" s="97"/>
      <c r="C26" s="97"/>
      <c r="D26" s="97"/>
      <c r="E26" s="97"/>
      <c r="F26" s="97"/>
      <c r="G26" s="97"/>
      <c r="H26" s="97"/>
      <c r="I26" s="54"/>
    </row>
    <row r="27" spans="1:9" x14ac:dyDescent="0.25">
      <c r="A27" s="97" t="s">
        <v>12</v>
      </c>
      <c r="B27" s="97"/>
      <c r="C27" s="97"/>
      <c r="D27" s="97"/>
      <c r="E27" s="97"/>
      <c r="F27" s="97"/>
      <c r="G27" s="97"/>
      <c r="H27" s="97"/>
      <c r="I27" s="54"/>
    </row>
    <row r="28" spans="1:9" ht="15.75" thickBot="1" x14ac:dyDescent="0.3">
      <c r="A28" s="97" t="s">
        <v>13</v>
      </c>
      <c r="B28" s="97"/>
      <c r="C28" s="97"/>
      <c r="D28" s="97"/>
      <c r="E28" s="97"/>
      <c r="F28" s="116">
        <v>0</v>
      </c>
      <c r="G28" s="115" t="s">
        <v>14</v>
      </c>
      <c r="H28" s="97"/>
      <c r="I28" s="54"/>
    </row>
    <row r="29" spans="1:9" ht="11.25" customHeight="1" thickTop="1" x14ac:dyDescent="0.25">
      <c r="A29" s="97"/>
      <c r="B29" s="97"/>
      <c r="C29" s="97"/>
      <c r="D29" s="97"/>
      <c r="E29" s="97"/>
      <c r="F29" s="97"/>
      <c r="G29" s="97"/>
      <c r="H29" s="97"/>
      <c r="I29" s="54"/>
    </row>
    <row r="30" spans="1:9" x14ac:dyDescent="0.25">
      <c r="A30" s="96" t="s">
        <v>15</v>
      </c>
      <c r="B30" s="97"/>
      <c r="C30" s="97"/>
      <c r="D30" s="97"/>
      <c r="E30" s="97"/>
      <c r="F30" s="114">
        <f>IF(F23-F28&lt;=0,0,F23-F28)</f>
        <v>0</v>
      </c>
      <c r="G30" s="115" t="s">
        <v>16</v>
      </c>
      <c r="H30" s="97"/>
    </row>
    <row r="31" spans="1:9" x14ac:dyDescent="0.25">
      <c r="A31" s="97" t="s">
        <v>17</v>
      </c>
      <c r="B31" s="97"/>
      <c r="C31" s="97"/>
      <c r="D31" s="97"/>
      <c r="E31" s="97"/>
      <c r="F31" s="117">
        <f>IF(F23-F28&lt;=0,0,IF(F23-F28&gt;=F12*0.37,F12*0.37,F23-F28))</f>
        <v>0</v>
      </c>
      <c r="G31" s="97" t="s">
        <v>18</v>
      </c>
      <c r="H31" s="97"/>
      <c r="I31" s="118"/>
    </row>
    <row r="32" spans="1:9" x14ac:dyDescent="0.25">
      <c r="A32" s="96"/>
      <c r="B32" s="97"/>
      <c r="C32" s="97"/>
      <c r="D32" s="97"/>
      <c r="E32" s="97"/>
      <c r="F32" s="114"/>
      <c r="G32" s="96"/>
      <c r="H32" s="97"/>
      <c r="I32" s="118"/>
    </row>
    <row r="33" spans="1:9" x14ac:dyDescent="0.25">
      <c r="A33" s="96" t="s">
        <v>19</v>
      </c>
      <c r="B33" s="97"/>
      <c r="C33" s="97"/>
      <c r="D33" s="97"/>
      <c r="E33" s="97"/>
      <c r="F33" s="97"/>
      <c r="G33" s="97"/>
      <c r="H33" s="97"/>
      <c r="I33" s="54"/>
    </row>
    <row r="34" spans="1:9" ht="9.75" customHeight="1" x14ac:dyDescent="0.25">
      <c r="A34" s="97"/>
      <c r="B34" s="97"/>
      <c r="C34" s="97"/>
      <c r="D34" s="97"/>
      <c r="E34" s="97"/>
      <c r="F34" s="97"/>
      <c r="G34" s="97"/>
      <c r="H34" s="97"/>
      <c r="I34" s="54"/>
    </row>
    <row r="35" spans="1:9" x14ac:dyDescent="0.25">
      <c r="A35" s="97" t="s">
        <v>20</v>
      </c>
      <c r="B35" s="97"/>
      <c r="C35" s="97"/>
      <c r="D35" s="97"/>
      <c r="E35" s="97"/>
      <c r="F35" s="106">
        <f>F12</f>
        <v>0</v>
      </c>
      <c r="G35" s="97"/>
      <c r="H35" s="97"/>
      <c r="I35" s="54"/>
    </row>
    <row r="36" spans="1:9" ht="15.75" thickBot="1" x14ac:dyDescent="0.3">
      <c r="A36" s="97" t="s">
        <v>21</v>
      </c>
      <c r="B36" s="97"/>
      <c r="C36" s="97"/>
      <c r="D36" s="97"/>
      <c r="E36" s="97"/>
      <c r="F36" s="119">
        <f>F30</f>
        <v>0</v>
      </c>
      <c r="G36" s="115" t="s">
        <v>16</v>
      </c>
      <c r="H36" s="97"/>
      <c r="I36" s="54"/>
    </row>
    <row r="37" spans="1:9" ht="15.75" thickTop="1" x14ac:dyDescent="0.25">
      <c r="A37" s="97" t="s">
        <v>22</v>
      </c>
      <c r="B37" s="97"/>
      <c r="C37" s="97"/>
      <c r="D37" s="97"/>
      <c r="E37" s="97"/>
      <c r="F37" s="106">
        <f>IF(F35-F36&lt;=0,0,F35-F36)</f>
        <v>0</v>
      </c>
      <c r="G37" s="97"/>
      <c r="H37" s="97"/>
      <c r="I37" s="54"/>
    </row>
    <row r="38" spans="1:9" ht="9.75" customHeight="1" x14ac:dyDescent="0.25">
      <c r="A38" s="97"/>
      <c r="B38" s="97"/>
      <c r="C38" s="97"/>
      <c r="D38" s="97"/>
      <c r="E38" s="97"/>
      <c r="F38" s="97"/>
      <c r="G38" s="97"/>
      <c r="H38" s="97"/>
      <c r="I38" s="54"/>
    </row>
    <row r="39" spans="1:9" x14ac:dyDescent="0.25">
      <c r="A39" s="97" t="s">
        <v>23</v>
      </c>
      <c r="B39" s="97"/>
      <c r="C39" s="97"/>
      <c r="D39" s="106">
        <f>F37</f>
        <v>0</v>
      </c>
      <c r="E39" s="97" t="s">
        <v>134</v>
      </c>
      <c r="F39" s="106">
        <f>F37*58.73%</f>
        <v>0</v>
      </c>
      <c r="G39" s="97"/>
      <c r="H39" s="97"/>
      <c r="I39" s="54"/>
    </row>
    <row r="40" spans="1:9" ht="15.75" thickBot="1" x14ac:dyDescent="0.3">
      <c r="A40" s="97" t="s">
        <v>24</v>
      </c>
      <c r="B40" s="97"/>
      <c r="C40" s="97"/>
      <c r="D40" s="97"/>
      <c r="E40" s="97"/>
      <c r="F40" s="119">
        <f>F36</f>
        <v>0</v>
      </c>
      <c r="G40" s="97"/>
      <c r="H40" s="97"/>
      <c r="I40" s="54"/>
    </row>
    <row r="41" spans="1:9" ht="15.75" thickTop="1" x14ac:dyDescent="0.25">
      <c r="A41" s="120" t="s">
        <v>25</v>
      </c>
      <c r="B41" s="97"/>
      <c r="C41" s="97"/>
      <c r="D41" s="97"/>
      <c r="E41" s="97"/>
      <c r="F41" s="114">
        <f>IF(F39-F40&lt;=0,0,F39-F40)</f>
        <v>0</v>
      </c>
      <c r="G41" s="97"/>
      <c r="H41" s="97"/>
      <c r="I41" s="54"/>
    </row>
    <row r="42" spans="1:9" x14ac:dyDescent="0.25">
      <c r="A42" s="120"/>
      <c r="B42" s="97"/>
      <c r="C42" s="97"/>
      <c r="D42" s="97"/>
      <c r="E42" s="97"/>
      <c r="F42" s="114"/>
      <c r="G42" s="97"/>
      <c r="H42" s="97"/>
      <c r="I42" s="54"/>
    </row>
    <row r="43" spans="1:9" x14ac:dyDescent="0.25">
      <c r="A43" s="120"/>
      <c r="B43" s="265" t="s">
        <v>146</v>
      </c>
      <c r="C43" s="97"/>
      <c r="D43" s="97"/>
      <c r="E43" s="97"/>
      <c r="F43" s="114"/>
      <c r="G43" s="97"/>
      <c r="H43" s="97"/>
      <c r="I43" s="54"/>
    </row>
    <row r="44" spans="1:9" x14ac:dyDescent="0.25">
      <c r="A44" s="120"/>
      <c r="B44" s="97"/>
      <c r="C44" s="97"/>
      <c r="D44" s="97"/>
      <c r="E44" s="97"/>
      <c r="F44" s="114"/>
      <c r="G44" s="97"/>
      <c r="H44" s="97"/>
      <c r="I44" s="54"/>
    </row>
    <row r="45" spans="1:9" x14ac:dyDescent="0.25">
      <c r="A45" s="120"/>
      <c r="B45" s="97"/>
      <c r="C45" s="97"/>
      <c r="D45" s="97"/>
      <c r="E45" s="97"/>
      <c r="F45" s="114"/>
      <c r="G45" s="97"/>
      <c r="H45" s="97"/>
      <c r="I45" s="54"/>
    </row>
    <row r="46" spans="1:9" x14ac:dyDescent="0.25">
      <c r="A46" s="120"/>
      <c r="B46" s="97"/>
      <c r="C46" s="97"/>
      <c r="D46" s="97"/>
      <c r="E46" s="97"/>
      <c r="F46" s="114"/>
      <c r="G46" s="97"/>
      <c r="H46" s="97"/>
      <c r="I46" s="54"/>
    </row>
    <row r="47" spans="1:9" x14ac:dyDescent="0.25">
      <c r="A47" s="120"/>
      <c r="B47" s="97"/>
      <c r="C47" s="97"/>
      <c r="D47" s="97"/>
      <c r="E47" s="97"/>
      <c r="F47" s="114"/>
      <c r="G47" s="97"/>
      <c r="H47" s="97"/>
      <c r="I47" s="54"/>
    </row>
    <row r="48" spans="1:9" x14ac:dyDescent="0.25">
      <c r="A48" s="120"/>
      <c r="B48" s="97"/>
      <c r="C48" s="97"/>
      <c r="D48" s="97"/>
      <c r="E48" s="97"/>
      <c r="F48" s="114"/>
      <c r="G48" s="97"/>
      <c r="H48" s="97"/>
      <c r="I48" s="54"/>
    </row>
    <row r="49" spans="1:10" ht="24" customHeight="1" x14ac:dyDescent="0.25">
      <c r="A49" s="97"/>
      <c r="B49" s="97"/>
      <c r="C49" s="97"/>
      <c r="D49" s="97"/>
      <c r="E49" s="97"/>
      <c r="F49" s="97"/>
      <c r="G49" s="97"/>
      <c r="H49" s="97"/>
      <c r="I49" s="54"/>
    </row>
    <row r="50" spans="1:10" x14ac:dyDescent="0.25">
      <c r="A50" s="121" t="s">
        <v>26</v>
      </c>
      <c r="B50" s="122"/>
      <c r="C50" s="122"/>
      <c r="D50" s="122"/>
      <c r="E50" s="122"/>
      <c r="F50" s="123"/>
      <c r="G50" s="97"/>
      <c r="H50" s="97"/>
      <c r="I50" s="54"/>
    </row>
    <row r="51" spans="1:10" ht="12" customHeight="1" x14ac:dyDescent="0.25">
      <c r="A51" s="124"/>
      <c r="B51" s="125" t="s">
        <v>91</v>
      </c>
      <c r="C51" s="125"/>
      <c r="D51" s="126">
        <v>50853</v>
      </c>
      <c r="E51" s="127">
        <f>D51/12</f>
        <v>4237.75</v>
      </c>
      <c r="F51" s="128"/>
      <c r="G51" s="115" t="s">
        <v>92</v>
      </c>
      <c r="H51" s="97"/>
      <c r="I51" s="54"/>
    </row>
    <row r="52" spans="1:10" ht="13.5" customHeight="1" x14ac:dyDescent="0.25">
      <c r="A52" s="124" t="s">
        <v>20</v>
      </c>
      <c r="B52" s="125"/>
      <c r="C52" s="125"/>
      <c r="D52" s="125"/>
      <c r="E52" s="125"/>
      <c r="F52" s="129">
        <f>F12</f>
        <v>0</v>
      </c>
      <c r="G52" s="97"/>
      <c r="H52" s="97"/>
      <c r="I52" s="54"/>
    </row>
    <row r="53" spans="1:10" ht="15.75" thickBot="1" x14ac:dyDescent="0.3">
      <c r="A53" s="124" t="s">
        <v>27</v>
      </c>
      <c r="B53" s="125"/>
      <c r="C53" s="125"/>
      <c r="D53" s="125"/>
      <c r="E53" s="125"/>
      <c r="F53" s="130">
        <f>F41</f>
        <v>0</v>
      </c>
      <c r="G53" s="97"/>
      <c r="H53" s="97"/>
      <c r="I53" s="54"/>
    </row>
    <row r="54" spans="1:10" ht="15" customHeight="1" thickTop="1" x14ac:dyDescent="0.25">
      <c r="A54" s="124" t="s">
        <v>28</v>
      </c>
      <c r="B54" s="125"/>
      <c r="C54" s="125"/>
      <c r="D54" s="125"/>
      <c r="E54" s="125"/>
      <c r="F54" s="129">
        <f>SUM(F52:F53)</f>
        <v>0</v>
      </c>
      <c r="G54" s="97"/>
      <c r="H54" s="97"/>
      <c r="I54" s="54"/>
    </row>
    <row r="55" spans="1:10" ht="12.75" customHeight="1" x14ac:dyDescent="0.25">
      <c r="A55" s="131" t="s">
        <v>115</v>
      </c>
      <c r="B55" s="132"/>
      <c r="C55" s="127">
        <f>D16*E51</f>
        <v>0</v>
      </c>
      <c r="D55" s="133">
        <f>IF(D18=0,0,(D18/D19)*D51/12)</f>
        <v>0</v>
      </c>
      <c r="E55" s="133">
        <f>IF(D20=0,0,(D20/D21)*D51/12)</f>
        <v>0</v>
      </c>
      <c r="F55" s="129">
        <f>IF((C55+D55+E55)&gt;50853,50853,(C55+D55+E55))</f>
        <v>0</v>
      </c>
      <c r="G55" s="97"/>
      <c r="H55" s="97"/>
      <c r="I55" s="54"/>
    </row>
    <row r="56" spans="1:10" ht="6" customHeight="1" x14ac:dyDescent="0.25">
      <c r="A56" s="131"/>
      <c r="B56" s="132"/>
      <c r="C56" s="126"/>
      <c r="D56" s="134"/>
      <c r="E56" s="134"/>
      <c r="F56" s="129"/>
      <c r="G56" s="97"/>
      <c r="H56" s="97"/>
      <c r="I56" s="54"/>
    </row>
    <row r="57" spans="1:10" x14ac:dyDescent="0.25">
      <c r="A57" s="135" t="s">
        <v>29</v>
      </c>
      <c r="B57" s="136"/>
      <c r="C57" s="137"/>
      <c r="D57" s="137" t="s">
        <v>135</v>
      </c>
      <c r="E57" s="138">
        <f>IF((F55&lt;F54),F55,F54)</f>
        <v>0</v>
      </c>
      <c r="F57" s="139">
        <f>FLOOR(E57*7.75%,0.01)</f>
        <v>0</v>
      </c>
      <c r="G57" s="97"/>
      <c r="H57" s="97"/>
      <c r="I57" s="54"/>
    </row>
    <row r="58" spans="1:10" ht="9.75" customHeight="1" x14ac:dyDescent="0.25">
      <c r="A58" s="97"/>
      <c r="B58" s="97"/>
      <c r="C58" s="97"/>
      <c r="D58" s="97"/>
      <c r="E58" s="140"/>
      <c r="F58" s="97"/>
      <c r="G58" s="97"/>
      <c r="H58" s="97"/>
      <c r="I58" s="54"/>
    </row>
    <row r="59" spans="1:10" x14ac:dyDescent="0.25">
      <c r="A59" s="96" t="s">
        <v>30</v>
      </c>
      <c r="B59" s="97"/>
      <c r="C59" s="97"/>
      <c r="D59" s="97"/>
      <c r="E59" s="97"/>
      <c r="F59" s="97"/>
      <c r="G59" s="97"/>
      <c r="H59" s="97"/>
      <c r="I59" s="54"/>
    </row>
    <row r="60" spans="1:10" ht="6.75" customHeight="1" x14ac:dyDescent="0.25">
      <c r="A60" s="97"/>
      <c r="B60" s="97"/>
      <c r="C60" s="97"/>
      <c r="D60" s="97"/>
      <c r="E60" s="97"/>
      <c r="F60" s="97"/>
      <c r="G60" s="97"/>
      <c r="H60" s="97"/>
      <c r="I60" s="54"/>
    </row>
    <row r="61" spans="1:10" ht="12.75" customHeight="1" x14ac:dyDescent="0.25">
      <c r="A61" s="97" t="s">
        <v>20</v>
      </c>
      <c r="B61" s="97"/>
      <c r="C61" s="97"/>
      <c r="D61" s="97"/>
      <c r="E61" s="106">
        <f>F9</f>
        <v>0</v>
      </c>
      <c r="F61" s="97"/>
      <c r="G61" s="97"/>
      <c r="H61" s="97"/>
      <c r="I61" s="54"/>
    </row>
    <row r="62" spans="1:10" ht="12.75" customHeight="1" x14ac:dyDescent="0.25">
      <c r="A62" s="97" t="s">
        <v>31</v>
      </c>
      <c r="B62" s="97"/>
      <c r="C62" s="97"/>
      <c r="D62" s="97"/>
      <c r="E62" s="106">
        <f>F10</f>
        <v>0</v>
      </c>
      <c r="F62" s="97"/>
      <c r="G62" s="97"/>
      <c r="H62" s="97"/>
      <c r="I62" s="117"/>
    </row>
    <row r="63" spans="1:10" ht="13.5" customHeight="1" x14ac:dyDescent="0.25">
      <c r="A63" s="97" t="s">
        <v>32</v>
      </c>
      <c r="B63" s="97"/>
      <c r="C63" s="96"/>
      <c r="D63" s="97"/>
      <c r="E63" s="141">
        <f>IF((F41)&lt;0.1,0,F41)</f>
        <v>0</v>
      </c>
      <c r="F63" s="97"/>
      <c r="G63" s="97"/>
      <c r="H63" s="97"/>
      <c r="I63" s="117"/>
    </row>
    <row r="64" spans="1:10" x14ac:dyDescent="0.25">
      <c r="A64" s="97" t="s">
        <v>33</v>
      </c>
      <c r="B64" s="97"/>
      <c r="C64" s="97"/>
      <c r="D64" s="97"/>
      <c r="E64" s="106">
        <f>SUM(E61:E63)</f>
        <v>0</v>
      </c>
      <c r="F64" s="97"/>
      <c r="G64" s="97"/>
      <c r="H64" s="97"/>
      <c r="I64" s="117"/>
      <c r="J64" s="76"/>
    </row>
    <row r="65" spans="1:9" ht="7.5" customHeight="1" x14ac:dyDescent="0.25">
      <c r="A65" s="142"/>
      <c r="B65" s="142"/>
      <c r="C65" s="142"/>
      <c r="D65" s="142"/>
      <c r="E65" s="143"/>
      <c r="F65" s="142"/>
      <c r="G65" s="142"/>
      <c r="H65" s="142"/>
      <c r="I65" s="117"/>
    </row>
    <row r="66" spans="1:9" x14ac:dyDescent="0.25">
      <c r="A66" s="97"/>
      <c r="B66" s="97"/>
      <c r="C66" s="97"/>
      <c r="D66" s="97"/>
      <c r="E66" s="106"/>
      <c r="F66" s="97"/>
      <c r="G66" s="97"/>
      <c r="H66" s="97"/>
      <c r="I66" s="117"/>
    </row>
    <row r="67" spans="1:9" ht="11.25" customHeight="1" x14ac:dyDescent="0.25">
      <c r="A67" s="97"/>
      <c r="B67" s="97"/>
      <c r="C67" s="97"/>
      <c r="D67" s="97"/>
      <c r="E67" s="97"/>
      <c r="F67" s="97"/>
      <c r="G67" s="97"/>
      <c r="H67" s="97"/>
      <c r="I67" s="76"/>
    </row>
    <row r="68" spans="1:9" x14ac:dyDescent="0.25">
      <c r="A68" s="52" t="s">
        <v>34</v>
      </c>
      <c r="B68" s="53"/>
      <c r="C68" s="53"/>
      <c r="D68" s="53"/>
      <c r="E68" s="53"/>
      <c r="F68" s="53"/>
      <c r="G68" s="97"/>
      <c r="H68" s="97"/>
    </row>
    <row r="69" spans="1:9" ht="9.75" customHeight="1" x14ac:dyDescent="0.25">
      <c r="A69" s="53"/>
      <c r="B69" s="53"/>
      <c r="C69" s="53"/>
      <c r="D69" s="53"/>
      <c r="E69" s="53"/>
      <c r="F69" s="53"/>
      <c r="G69" s="97"/>
      <c r="H69" s="97"/>
      <c r="I69" s="54"/>
    </row>
    <row r="70" spans="1:9" ht="12.75" customHeight="1" x14ac:dyDescent="0.25">
      <c r="A70" s="52" t="s">
        <v>35</v>
      </c>
      <c r="B70" s="52"/>
      <c r="C70" s="52"/>
      <c r="D70" s="52"/>
      <c r="E70" s="144">
        <f>INT(E64)</f>
        <v>0</v>
      </c>
      <c r="F70" s="53"/>
      <c r="G70" s="97"/>
      <c r="H70" s="97"/>
      <c r="I70" s="54"/>
    </row>
    <row r="71" spans="1:9" ht="12.75" customHeight="1" x14ac:dyDescent="0.25">
      <c r="A71" s="52" t="s">
        <v>36</v>
      </c>
      <c r="B71" s="52"/>
      <c r="C71" s="52"/>
      <c r="D71" s="52"/>
      <c r="E71" s="144">
        <f>INT(E62)</f>
        <v>0</v>
      </c>
      <c r="F71" s="52" t="s">
        <v>18</v>
      </c>
      <c r="G71" s="97"/>
      <c r="H71" s="97"/>
      <c r="I71" s="117"/>
    </row>
    <row r="72" spans="1:9" ht="13.5" customHeight="1" x14ac:dyDescent="0.25">
      <c r="A72" s="52" t="s">
        <v>37</v>
      </c>
      <c r="B72" s="52"/>
      <c r="C72" s="52"/>
      <c r="D72" s="52"/>
      <c r="E72" s="144">
        <f>CEILING(E63,1)</f>
        <v>0</v>
      </c>
      <c r="F72" s="53"/>
      <c r="G72" s="97"/>
      <c r="H72" s="97"/>
      <c r="I72" s="117"/>
    </row>
    <row r="73" spans="1:9" ht="12.75" customHeight="1" x14ac:dyDescent="0.25">
      <c r="A73" s="97"/>
      <c r="B73" s="97"/>
      <c r="C73" s="97"/>
      <c r="D73" s="97"/>
      <c r="E73" s="97"/>
      <c r="F73" s="97"/>
      <c r="G73" s="97"/>
      <c r="H73" s="97"/>
      <c r="I73" s="54"/>
    </row>
    <row r="74" spans="1:9" ht="12.75" customHeight="1" x14ac:dyDescent="0.25">
      <c r="A74" s="145"/>
      <c r="B74" s="145"/>
      <c r="C74" s="145"/>
      <c r="D74" s="145"/>
      <c r="E74" s="145"/>
      <c r="F74" s="145"/>
      <c r="G74" s="145"/>
      <c r="H74" s="145"/>
      <c r="I74" s="117"/>
    </row>
    <row r="75" spans="1:9" x14ac:dyDescent="0.25">
      <c r="A75" s="97"/>
      <c r="B75" s="97"/>
      <c r="C75" s="97"/>
      <c r="D75" s="97"/>
      <c r="E75" s="97"/>
      <c r="F75" s="97"/>
      <c r="G75" s="97"/>
      <c r="H75" s="97"/>
      <c r="I75" s="54"/>
    </row>
    <row r="76" spans="1:9" x14ac:dyDescent="0.25">
      <c r="A76" s="97"/>
      <c r="B76" s="146" t="s">
        <v>38</v>
      </c>
      <c r="C76" s="147" t="s">
        <v>39</v>
      </c>
      <c r="D76" s="147"/>
      <c r="E76" s="147"/>
      <c r="F76" s="148"/>
      <c r="G76" s="97"/>
      <c r="H76" s="97"/>
      <c r="I76" s="54"/>
    </row>
    <row r="77" spans="1:9" x14ac:dyDescent="0.25">
      <c r="A77" s="97"/>
      <c r="B77" s="149"/>
      <c r="C77" s="57"/>
      <c r="D77" s="57"/>
      <c r="E77" s="57"/>
      <c r="F77" s="58"/>
      <c r="G77" s="97"/>
      <c r="H77" s="97"/>
      <c r="I77" s="54"/>
    </row>
    <row r="78" spans="1:9" x14ac:dyDescent="0.25">
      <c r="A78" s="97"/>
      <c r="B78" s="150"/>
      <c r="C78" s="151"/>
      <c r="D78" s="151"/>
      <c r="E78" s="151"/>
      <c r="F78" s="152"/>
      <c r="G78" s="97"/>
      <c r="H78" s="97"/>
      <c r="I78" s="54"/>
    </row>
    <row r="79" spans="1:9" x14ac:dyDescent="0.25">
      <c r="A79" s="97"/>
      <c r="B79" s="150"/>
      <c r="C79" s="151"/>
      <c r="D79" s="153"/>
      <c r="E79" s="153"/>
      <c r="F79" s="152"/>
      <c r="G79" s="97"/>
      <c r="H79" s="154"/>
    </row>
    <row r="80" spans="1:9" x14ac:dyDescent="0.25">
      <c r="A80" s="97"/>
      <c r="B80" s="150"/>
      <c r="C80" s="151"/>
      <c r="D80" s="151"/>
      <c r="E80" s="153"/>
      <c r="F80" s="152"/>
      <c r="G80" s="97"/>
      <c r="H80" s="154"/>
    </row>
    <row r="81" spans="1:8" x14ac:dyDescent="0.25">
      <c r="A81" s="97"/>
      <c r="B81" s="150"/>
      <c r="C81" s="151"/>
      <c r="D81" s="155"/>
      <c r="E81" s="155"/>
      <c r="F81" s="152"/>
      <c r="G81" s="97"/>
      <c r="H81" s="154"/>
    </row>
    <row r="82" spans="1:8" x14ac:dyDescent="0.25">
      <c r="A82" s="97"/>
      <c r="B82" s="150"/>
      <c r="C82" s="151"/>
      <c r="D82" s="156"/>
      <c r="E82" s="157"/>
      <c r="F82" s="152"/>
      <c r="G82" s="97"/>
      <c r="H82" s="154"/>
    </row>
    <row r="83" spans="1:8" x14ac:dyDescent="0.25">
      <c r="A83" s="97"/>
      <c r="B83" s="150"/>
      <c r="C83" s="151"/>
      <c r="D83" s="156"/>
      <c r="E83" s="158"/>
      <c r="F83" s="152"/>
      <c r="G83" s="97"/>
      <c r="H83" s="154"/>
    </row>
    <row r="84" spans="1:8" x14ac:dyDescent="0.25">
      <c r="A84" s="97"/>
      <c r="B84" s="150"/>
      <c r="C84" s="151"/>
      <c r="D84" s="156"/>
      <c r="E84" s="157"/>
      <c r="F84" s="152"/>
      <c r="G84" s="97"/>
      <c r="H84" s="154"/>
    </row>
    <row r="85" spans="1:8" x14ac:dyDescent="0.25">
      <c r="A85" s="97"/>
      <c r="B85" s="150"/>
      <c r="C85" s="151"/>
      <c r="D85" s="156"/>
      <c r="E85" s="157"/>
      <c r="F85" s="152"/>
      <c r="G85" s="97"/>
      <c r="H85" s="154"/>
    </row>
    <row r="86" spans="1:8" x14ac:dyDescent="0.25">
      <c r="A86" s="97"/>
      <c r="B86" s="150"/>
      <c r="C86" s="151"/>
      <c r="D86" s="151"/>
      <c r="E86" s="151"/>
      <c r="F86" s="152"/>
      <c r="G86" s="97"/>
      <c r="H86" s="154"/>
    </row>
    <row r="87" spans="1:8" x14ac:dyDescent="0.25">
      <c r="A87" s="97"/>
      <c r="B87" s="150"/>
      <c r="C87" s="151"/>
      <c r="D87" s="151"/>
      <c r="E87" s="151"/>
      <c r="F87" s="152"/>
      <c r="G87" s="97"/>
      <c r="H87" s="154"/>
    </row>
    <row r="88" spans="1:8" x14ac:dyDescent="0.25">
      <c r="A88" s="97"/>
      <c r="B88" s="150"/>
      <c r="C88" s="151"/>
      <c r="D88" s="151"/>
      <c r="E88" s="151"/>
      <c r="F88" s="152"/>
      <c r="G88" s="97"/>
      <c r="H88" s="154"/>
    </row>
    <row r="89" spans="1:8" x14ac:dyDescent="0.25">
      <c r="A89" s="97"/>
      <c r="B89" s="150"/>
      <c r="C89" s="151"/>
      <c r="D89" s="151"/>
      <c r="E89" s="151"/>
      <c r="F89" s="152"/>
      <c r="G89" s="97"/>
      <c r="H89" s="154"/>
    </row>
    <row r="90" spans="1:8" x14ac:dyDescent="0.25">
      <c r="A90" s="97"/>
      <c r="B90" s="150"/>
      <c r="C90" s="151"/>
      <c r="D90" s="151"/>
      <c r="E90" s="153"/>
      <c r="F90" s="152"/>
      <c r="G90" s="97"/>
      <c r="H90" s="154"/>
    </row>
    <row r="91" spans="1:8" x14ac:dyDescent="0.25">
      <c r="A91" s="97"/>
      <c r="B91" s="150"/>
      <c r="C91" s="151"/>
      <c r="D91" s="151"/>
      <c r="E91" s="153"/>
      <c r="F91" s="152"/>
      <c r="G91" s="97"/>
      <c r="H91" s="154"/>
    </row>
    <row r="92" spans="1:8" x14ac:dyDescent="0.25">
      <c r="A92" s="97"/>
      <c r="B92" s="150"/>
      <c r="C92" s="151"/>
      <c r="D92" s="151"/>
      <c r="E92" s="153"/>
      <c r="F92" s="152"/>
      <c r="G92" s="97"/>
      <c r="H92" s="154"/>
    </row>
    <row r="93" spans="1:8" x14ac:dyDescent="0.25">
      <c r="A93" s="97"/>
      <c r="B93" s="150"/>
      <c r="C93" s="151"/>
      <c r="D93" s="160"/>
      <c r="E93" s="161"/>
      <c r="F93" s="152"/>
      <c r="G93" s="97"/>
      <c r="H93" s="154"/>
    </row>
    <row r="94" spans="1:8" x14ac:dyDescent="0.25">
      <c r="A94" s="97"/>
      <c r="B94" s="150"/>
      <c r="C94" s="151"/>
      <c r="D94" s="151"/>
      <c r="E94" s="153"/>
      <c r="F94" s="152"/>
      <c r="G94" s="97"/>
      <c r="H94" s="154"/>
    </row>
    <row r="95" spans="1:8" x14ac:dyDescent="0.25">
      <c r="A95" s="97"/>
      <c r="B95" s="150"/>
      <c r="C95" s="151"/>
      <c r="D95" s="151"/>
      <c r="E95" s="151"/>
      <c r="F95" s="152"/>
      <c r="G95" s="97"/>
      <c r="H95" s="154"/>
    </row>
    <row r="96" spans="1:8" x14ac:dyDescent="0.25">
      <c r="A96" s="97"/>
      <c r="B96" s="150"/>
      <c r="C96" s="151"/>
      <c r="D96" s="151"/>
      <c r="E96" s="151"/>
      <c r="F96" s="152"/>
      <c r="G96" s="97"/>
      <c r="H96" s="154"/>
    </row>
    <row r="97" spans="1:8" x14ac:dyDescent="0.25">
      <c r="A97" s="97"/>
      <c r="B97" s="150"/>
      <c r="C97" s="151"/>
      <c r="D97" s="151"/>
      <c r="E97" s="151"/>
      <c r="F97" s="152"/>
      <c r="G97" s="97"/>
      <c r="H97" s="154"/>
    </row>
    <row r="98" spans="1:8" x14ac:dyDescent="0.25">
      <c r="A98" s="97"/>
      <c r="B98" s="162"/>
      <c r="C98" s="61"/>
      <c r="D98" s="61"/>
      <c r="E98" s="61"/>
      <c r="F98" s="62"/>
      <c r="G98" s="97"/>
      <c r="H98" s="154"/>
    </row>
    <row r="99" spans="1:8" ht="12.75" customHeight="1" x14ac:dyDescent="0.25">
      <c r="A99" s="97"/>
      <c r="B99" s="265" t="s">
        <v>146</v>
      </c>
      <c r="C99" s="97"/>
      <c r="D99" s="97"/>
      <c r="E99" s="97"/>
      <c r="F99" s="97"/>
      <c r="G99" s="97"/>
      <c r="H99" s="154"/>
    </row>
    <row r="100" spans="1:8" ht="12.75" customHeight="1" x14ac:dyDescent="0.25">
      <c r="A100" s="97"/>
      <c r="B100" s="97"/>
      <c r="C100" s="97"/>
      <c r="D100" s="97"/>
      <c r="E100" s="97"/>
      <c r="F100" s="97"/>
      <c r="G100" s="97"/>
      <c r="H100" s="154"/>
    </row>
    <row r="101" spans="1:8" ht="12.75" customHeight="1" x14ac:dyDescent="0.25">
      <c r="A101" s="97"/>
      <c r="B101" s="97"/>
      <c r="C101" s="97"/>
      <c r="D101" s="97"/>
      <c r="E101" s="97"/>
      <c r="F101" s="97"/>
      <c r="G101" s="97"/>
      <c r="H101" s="154"/>
    </row>
    <row r="102" spans="1:8" ht="12.75" customHeight="1" x14ac:dyDescent="0.25">
      <c r="A102" s="97"/>
      <c r="B102" s="97"/>
      <c r="C102" s="97"/>
      <c r="D102" s="97"/>
      <c r="E102" s="97"/>
      <c r="F102" s="97"/>
      <c r="G102" s="97"/>
      <c r="H102" s="154"/>
    </row>
    <row r="103" spans="1:8" ht="12.75" customHeight="1" x14ac:dyDescent="0.25">
      <c r="A103" s="97"/>
      <c r="B103" s="97"/>
      <c r="C103" s="97"/>
      <c r="D103" s="97"/>
      <c r="E103" s="97"/>
      <c r="F103" s="97"/>
      <c r="G103" s="97"/>
      <c r="H103" s="154"/>
    </row>
    <row r="104" spans="1:8" ht="12.75" customHeight="1" x14ac:dyDescent="0.25">
      <c r="A104" s="97"/>
      <c r="B104" s="97"/>
      <c r="C104" s="97"/>
      <c r="D104" s="97"/>
      <c r="E104" s="97"/>
      <c r="F104" s="97"/>
      <c r="G104" s="97"/>
      <c r="H104" s="154"/>
    </row>
    <row r="105" spans="1:8" ht="12.75" customHeight="1" x14ac:dyDescent="0.25">
      <c r="A105" s="97"/>
      <c r="B105" s="97"/>
      <c r="C105" s="97"/>
      <c r="D105" s="97"/>
      <c r="E105" s="97"/>
      <c r="F105" s="97"/>
      <c r="G105" s="97"/>
      <c r="H105" s="154"/>
    </row>
    <row r="106" spans="1:8" ht="12.75" customHeight="1" x14ac:dyDescent="0.25">
      <c r="A106" s="97"/>
      <c r="B106" s="97"/>
      <c r="C106" s="97"/>
      <c r="D106" s="97"/>
      <c r="E106" s="97"/>
      <c r="F106" s="97"/>
      <c r="G106" s="97"/>
      <c r="H106" s="154"/>
    </row>
    <row r="107" spans="1:8" ht="12.75" customHeight="1" x14ac:dyDescent="0.25">
      <c r="A107" s="97"/>
      <c r="B107" s="97"/>
      <c r="C107" s="97"/>
      <c r="D107" s="97"/>
      <c r="E107" s="97"/>
      <c r="F107" s="97"/>
      <c r="G107" s="97"/>
      <c r="H107" s="154"/>
    </row>
    <row r="108" spans="1:8" ht="12.75" customHeight="1" x14ac:dyDescent="0.25">
      <c r="A108" s="97"/>
      <c r="B108" s="97"/>
      <c r="C108" s="97"/>
      <c r="D108" s="97"/>
      <c r="E108" s="97"/>
      <c r="F108" s="97"/>
      <c r="G108" s="97"/>
      <c r="H108" s="154"/>
    </row>
    <row r="109" spans="1:8" ht="12.75" customHeight="1" x14ac:dyDescent="0.25">
      <c r="A109" s="97"/>
      <c r="B109" s="97"/>
      <c r="C109" s="97"/>
      <c r="D109" s="97"/>
      <c r="E109" s="97"/>
      <c r="F109" s="97"/>
      <c r="G109" s="97"/>
      <c r="H109" s="154"/>
    </row>
    <row r="110" spans="1:8" ht="12.75" customHeight="1" x14ac:dyDescent="0.25">
      <c r="A110" s="97"/>
      <c r="B110" s="97"/>
      <c r="C110" s="97"/>
      <c r="D110" s="97"/>
      <c r="E110" s="97"/>
      <c r="F110" s="97"/>
      <c r="G110" s="97"/>
      <c r="H110" s="154"/>
    </row>
    <row r="111" spans="1:8" ht="12" customHeight="1" x14ac:dyDescent="0.25">
      <c r="A111" s="97"/>
      <c r="B111" s="97"/>
      <c r="C111" s="97"/>
      <c r="D111" s="97"/>
      <c r="E111" s="97"/>
      <c r="F111" s="97"/>
      <c r="G111" s="97"/>
      <c r="H111" s="97"/>
    </row>
    <row r="112" spans="1:8" x14ac:dyDescent="0.25">
      <c r="A112" s="97"/>
      <c r="B112" s="97"/>
      <c r="C112" s="97"/>
      <c r="D112" s="97"/>
      <c r="E112" s="97"/>
      <c r="F112" s="97"/>
      <c r="G112" s="97"/>
      <c r="H112" s="97"/>
    </row>
  </sheetData>
  <sheetProtection algorithmName="SHA-512" hashValue="6PwUwDIE3dAAi2ltAsEFIV+pIWTDzD2kmYhodKosDVACzZXBYkH3S+MqHEc4a+j4lDnxtAWioRsvK0WpRVlZhw==" saltValue="fPuXWZeW8la/svyHIP3uWw==" spinCount="100000" sheet="1" objects="1" scenarios="1" selectLockedCells="1"/>
  <phoneticPr fontId="11" type="noConversion"/>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0"/>
  <sheetViews>
    <sheetView showGridLines="0" workbookViewId="0">
      <selection activeCell="C4" sqref="C4"/>
    </sheetView>
  </sheetViews>
  <sheetFormatPr defaultRowHeight="15" x14ac:dyDescent="0.25"/>
  <cols>
    <col min="1" max="1" width="2.28515625" customWidth="1"/>
    <col min="2" max="2" width="30.140625" customWidth="1"/>
    <col min="3" max="3" width="9" customWidth="1"/>
    <col min="4" max="4" width="11.85546875" customWidth="1"/>
    <col min="5" max="5" width="16.42578125" customWidth="1"/>
    <col min="6" max="6" width="12.28515625" customWidth="1"/>
    <col min="7" max="7" width="3" customWidth="1"/>
    <col min="8" max="8" width="2.28515625" customWidth="1"/>
    <col min="9" max="9" width="12.7109375" customWidth="1"/>
    <col min="10" max="10" width="10.85546875" bestFit="1" customWidth="1"/>
  </cols>
  <sheetData>
    <row r="1" spans="1:10" ht="21.75" customHeight="1" x14ac:dyDescent="0.25"/>
    <row r="2" spans="1:10" ht="23.25" x14ac:dyDescent="0.35">
      <c r="A2" s="94" t="s">
        <v>42</v>
      </c>
      <c r="B2" s="95"/>
      <c r="C2" s="95"/>
      <c r="D2" s="95"/>
      <c r="E2" s="95"/>
      <c r="F2" s="95"/>
      <c r="G2" s="95"/>
      <c r="H2" s="95"/>
    </row>
    <row r="3" spans="1:10" s="54" customFormat="1" ht="9.75" customHeight="1" x14ac:dyDescent="0.2">
      <c r="A3" s="96"/>
      <c r="B3" s="97"/>
      <c r="C3" s="97"/>
      <c r="D3" s="97"/>
      <c r="E3" s="97"/>
      <c r="F3" s="97"/>
      <c r="G3" s="97"/>
      <c r="H3" s="97"/>
    </row>
    <row r="4" spans="1:10" s="54" customFormat="1" ht="17.25" customHeight="1" x14ac:dyDescent="0.2">
      <c r="A4" s="96"/>
      <c r="B4" s="98" t="s">
        <v>0</v>
      </c>
      <c r="C4" s="57"/>
      <c r="D4" s="99"/>
      <c r="E4" s="100"/>
      <c r="F4" s="97"/>
      <c r="G4" s="97"/>
      <c r="H4" s="97"/>
    </row>
    <row r="5" spans="1:10" s="54" customFormat="1" ht="17.25" customHeight="1" x14ac:dyDescent="0.2">
      <c r="A5" s="96"/>
      <c r="B5" s="59" t="s">
        <v>1</v>
      </c>
      <c r="C5" s="61"/>
      <c r="D5" s="101"/>
      <c r="E5" s="102"/>
      <c r="F5" s="97"/>
      <c r="G5" s="97"/>
      <c r="H5" s="97"/>
    </row>
    <row r="6" spans="1:10" s="54" customFormat="1" ht="11.25" customHeight="1" x14ac:dyDescent="0.2">
      <c r="A6" s="96"/>
      <c r="B6" s="97"/>
      <c r="C6" s="97"/>
      <c r="D6" s="97"/>
      <c r="E6" s="97"/>
      <c r="F6" s="97"/>
      <c r="G6" s="97"/>
      <c r="H6" s="97"/>
    </row>
    <row r="7" spans="1:10" ht="12.75" customHeight="1" x14ac:dyDescent="0.25">
      <c r="A7" s="97" t="s">
        <v>2</v>
      </c>
      <c r="B7" s="97"/>
      <c r="C7" s="97"/>
      <c r="D7" s="97"/>
      <c r="E7" s="97"/>
      <c r="F7" s="103">
        <v>0</v>
      </c>
      <c r="G7" s="97"/>
      <c r="H7" s="97"/>
      <c r="I7" s="54"/>
    </row>
    <row r="8" spans="1:10" ht="12.75" customHeight="1" thickBot="1" x14ac:dyDescent="0.3">
      <c r="A8" s="97" t="s">
        <v>133</v>
      </c>
      <c r="B8" s="97"/>
      <c r="C8" s="97"/>
      <c r="D8" s="97"/>
      <c r="E8" s="97"/>
      <c r="F8" s="104">
        <v>0</v>
      </c>
      <c r="G8" s="97"/>
      <c r="H8" s="97"/>
      <c r="I8" s="54"/>
    </row>
    <row r="9" spans="1:10" ht="13.5" customHeight="1" thickTop="1" x14ac:dyDescent="0.25">
      <c r="A9" s="54" t="s">
        <v>3</v>
      </c>
      <c r="B9" s="54"/>
      <c r="C9" s="97"/>
      <c r="D9" s="97"/>
      <c r="E9" s="97"/>
      <c r="F9" s="105">
        <f>F7+F8</f>
        <v>0</v>
      </c>
      <c r="G9" s="97"/>
      <c r="H9" s="97"/>
      <c r="I9" s="54"/>
    </row>
    <row r="10" spans="1:10" ht="12.75" customHeight="1" x14ac:dyDescent="0.25">
      <c r="A10" s="97"/>
      <c r="B10" s="97"/>
      <c r="C10" s="97"/>
      <c r="D10" s="97"/>
      <c r="E10" s="97"/>
      <c r="F10" s="97"/>
      <c r="G10" s="97"/>
      <c r="H10" s="97"/>
      <c r="I10" s="54"/>
    </row>
    <row r="11" spans="1:10" x14ac:dyDescent="0.25">
      <c r="A11" s="96" t="s">
        <v>4</v>
      </c>
      <c r="B11" s="97"/>
      <c r="C11" s="97"/>
      <c r="D11" s="97"/>
      <c r="E11" s="97"/>
      <c r="F11" s="97"/>
      <c r="G11" s="97"/>
      <c r="H11" s="97"/>
      <c r="I11" s="54"/>
    </row>
    <row r="12" spans="1:10" ht="9.75" customHeight="1" x14ac:dyDescent="0.25">
      <c r="A12" s="97"/>
      <c r="B12" s="97"/>
      <c r="C12" s="97"/>
      <c r="D12" s="97"/>
      <c r="E12" s="106"/>
      <c r="F12" s="97"/>
      <c r="G12" s="97"/>
      <c r="H12" s="97"/>
      <c r="I12" s="54"/>
    </row>
    <row r="13" spans="1:10" x14ac:dyDescent="0.25">
      <c r="A13" s="97" t="s">
        <v>5</v>
      </c>
      <c r="B13" s="97"/>
      <c r="C13" s="97"/>
      <c r="D13" s="107">
        <v>0</v>
      </c>
      <c r="E13" s="108">
        <f>D13*2001/12</f>
        <v>0</v>
      </c>
      <c r="F13" s="97"/>
      <c r="G13" s="97"/>
      <c r="H13" s="97"/>
      <c r="I13" s="54"/>
      <c r="J13" s="109"/>
    </row>
    <row r="14" spans="1:10" x14ac:dyDescent="0.25">
      <c r="A14" s="97" t="s">
        <v>6</v>
      </c>
      <c r="B14" s="97"/>
      <c r="C14" s="97"/>
      <c r="D14" s="54"/>
      <c r="E14" s="110"/>
      <c r="F14" s="97"/>
      <c r="G14" s="97"/>
      <c r="H14" s="97"/>
      <c r="I14" s="54"/>
    </row>
    <row r="15" spans="1:10" x14ac:dyDescent="0.25">
      <c r="A15" s="96">
        <v>1</v>
      </c>
      <c r="B15" s="97" t="s">
        <v>7</v>
      </c>
      <c r="C15" s="97"/>
      <c r="D15" s="111">
        <v>0</v>
      </c>
      <c r="E15" s="108">
        <f>IF(D15=0,0,(D15/D16)*2001/12)</f>
        <v>0</v>
      </c>
      <c r="F15" s="97"/>
      <c r="G15" s="97"/>
      <c r="H15" s="97"/>
      <c r="I15" s="54"/>
    </row>
    <row r="16" spans="1:10" x14ac:dyDescent="0.25">
      <c r="A16" s="97"/>
      <c r="B16" s="97" t="s">
        <v>8</v>
      </c>
      <c r="C16" s="97"/>
      <c r="D16" s="112">
        <v>0</v>
      </c>
      <c r="E16" s="110"/>
      <c r="F16" s="97"/>
      <c r="G16" s="97"/>
      <c r="H16" s="97"/>
      <c r="I16" s="54"/>
    </row>
    <row r="17" spans="1:9" x14ac:dyDescent="0.25">
      <c r="A17" s="96">
        <v>2</v>
      </c>
      <c r="B17" s="97" t="s">
        <v>7</v>
      </c>
      <c r="C17" s="97"/>
      <c r="D17" s="111">
        <v>0</v>
      </c>
      <c r="E17" s="108">
        <f>IF(D17=0,0,(D17/D18)*2001/12)</f>
        <v>0</v>
      </c>
      <c r="F17" s="97"/>
      <c r="G17" s="97"/>
      <c r="H17" s="97"/>
      <c r="I17" s="54"/>
    </row>
    <row r="18" spans="1:9" x14ac:dyDescent="0.25">
      <c r="A18" s="97"/>
      <c r="B18" s="97" t="s">
        <v>8</v>
      </c>
      <c r="C18" s="97"/>
      <c r="D18" s="113">
        <v>0</v>
      </c>
      <c r="E18" s="110"/>
      <c r="F18" s="97"/>
      <c r="G18" s="97"/>
      <c r="H18" s="97"/>
      <c r="I18" s="54"/>
    </row>
    <row r="19" spans="1:9" ht="11.25" customHeight="1" x14ac:dyDescent="0.25">
      <c r="A19" s="97"/>
      <c r="B19" s="97"/>
      <c r="C19" s="97"/>
      <c r="D19" s="97"/>
      <c r="E19" s="97"/>
      <c r="F19" s="97"/>
      <c r="G19" s="97"/>
      <c r="H19" s="97"/>
      <c r="I19" s="54"/>
    </row>
    <row r="20" spans="1:9" x14ac:dyDescent="0.25">
      <c r="A20" s="97" t="s">
        <v>9</v>
      </c>
      <c r="B20" s="97"/>
      <c r="C20" s="97"/>
      <c r="D20" s="97"/>
      <c r="E20" s="97"/>
      <c r="F20" s="114">
        <f>IF((E13+E15+E17)&lt;=2001,(E13+E15+E17),2001)</f>
        <v>0</v>
      </c>
      <c r="G20" s="115" t="s">
        <v>10</v>
      </c>
      <c r="H20" s="97"/>
      <c r="I20" s="54"/>
    </row>
    <row r="21" spans="1:9" ht="12.75" customHeight="1" x14ac:dyDescent="0.25">
      <c r="A21" s="97"/>
      <c r="B21" s="97"/>
      <c r="C21" s="97"/>
      <c r="D21" s="97"/>
      <c r="E21" s="97"/>
      <c r="F21" s="97"/>
      <c r="G21" s="97"/>
      <c r="H21" s="97"/>
      <c r="I21" s="54"/>
    </row>
    <row r="22" spans="1:9" x14ac:dyDescent="0.25">
      <c r="A22" s="96" t="s">
        <v>11</v>
      </c>
      <c r="B22" s="97"/>
      <c r="C22" s="97"/>
      <c r="D22" s="97"/>
      <c r="E22" s="97"/>
      <c r="F22" s="97"/>
      <c r="G22" s="97"/>
      <c r="H22" s="97"/>
      <c r="I22" s="54"/>
    </row>
    <row r="23" spans="1:9" ht="9.75" customHeight="1" x14ac:dyDescent="0.25">
      <c r="A23" s="97"/>
      <c r="B23" s="97"/>
      <c r="C23" s="97"/>
      <c r="D23" s="97"/>
      <c r="E23" s="97"/>
      <c r="F23" s="97"/>
      <c r="G23" s="97"/>
      <c r="H23" s="97"/>
      <c r="I23" s="54"/>
    </row>
    <row r="24" spans="1:9" x14ac:dyDescent="0.25">
      <c r="A24" s="97" t="s">
        <v>12</v>
      </c>
      <c r="B24" s="97"/>
      <c r="C24" s="97"/>
      <c r="D24" s="97"/>
      <c r="E24" s="97"/>
      <c r="F24" s="97"/>
      <c r="G24" s="97"/>
      <c r="H24" s="97"/>
      <c r="I24" s="54"/>
    </row>
    <row r="25" spans="1:9" ht="15.75" thickBot="1" x14ac:dyDescent="0.3">
      <c r="A25" s="97" t="s">
        <v>13</v>
      </c>
      <c r="B25" s="97"/>
      <c r="C25" s="97"/>
      <c r="D25" s="97"/>
      <c r="E25" s="97"/>
      <c r="F25" s="116">
        <v>0</v>
      </c>
      <c r="G25" s="115" t="s">
        <v>14</v>
      </c>
      <c r="H25" s="97"/>
      <c r="I25" s="54"/>
    </row>
    <row r="26" spans="1:9" ht="11.25" customHeight="1" thickTop="1" x14ac:dyDescent="0.25">
      <c r="A26" s="97"/>
      <c r="B26" s="97"/>
      <c r="C26" s="97"/>
      <c r="D26" s="97"/>
      <c r="E26" s="97"/>
      <c r="F26" s="97"/>
      <c r="G26" s="97"/>
      <c r="H26" s="97"/>
      <c r="I26" s="54"/>
    </row>
    <row r="27" spans="1:9" x14ac:dyDescent="0.25">
      <c r="A27" s="96" t="s">
        <v>15</v>
      </c>
      <c r="B27" s="97"/>
      <c r="C27" s="97"/>
      <c r="D27" s="97"/>
      <c r="E27" s="97"/>
      <c r="F27" s="114">
        <f>IF(F20-F25&lt;=0,0,F20-F25)</f>
        <v>0</v>
      </c>
      <c r="G27" s="115" t="s">
        <v>16</v>
      </c>
      <c r="H27" s="97"/>
    </row>
    <row r="28" spans="1:9" x14ac:dyDescent="0.25">
      <c r="A28" s="97" t="s">
        <v>17</v>
      </c>
      <c r="B28" s="97"/>
      <c r="C28" s="97"/>
      <c r="D28" s="97"/>
      <c r="E28" s="97"/>
      <c r="F28" s="117">
        <f>IF(F20-F25&lt;=0,0,IF(F20-F25&gt;=F9*0.37,F9*0.37,F20-F25))</f>
        <v>0</v>
      </c>
      <c r="G28" s="97" t="s">
        <v>18</v>
      </c>
      <c r="H28" s="97"/>
      <c r="I28" s="118"/>
    </row>
    <row r="29" spans="1:9" x14ac:dyDescent="0.25">
      <c r="A29" s="96"/>
      <c r="B29" s="97"/>
      <c r="C29" s="97"/>
      <c r="D29" s="97"/>
      <c r="E29" s="97"/>
      <c r="F29" s="114"/>
      <c r="G29" s="96"/>
      <c r="H29" s="97"/>
      <c r="I29" s="118"/>
    </row>
    <row r="30" spans="1:9" x14ac:dyDescent="0.25">
      <c r="A30" s="96" t="s">
        <v>19</v>
      </c>
      <c r="B30" s="97"/>
      <c r="C30" s="97"/>
      <c r="D30" s="97"/>
      <c r="E30" s="97"/>
      <c r="F30" s="97"/>
      <c r="G30" s="97"/>
      <c r="H30" s="97"/>
      <c r="I30" s="54"/>
    </row>
    <row r="31" spans="1:9" ht="9.75" customHeight="1" x14ac:dyDescent="0.25">
      <c r="A31" s="97"/>
      <c r="B31" s="97"/>
      <c r="C31" s="97"/>
      <c r="D31" s="97"/>
      <c r="E31" s="97"/>
      <c r="F31" s="97"/>
      <c r="G31" s="97"/>
      <c r="H31" s="97"/>
      <c r="I31" s="54"/>
    </row>
    <row r="32" spans="1:9" x14ac:dyDescent="0.25">
      <c r="A32" s="97" t="s">
        <v>20</v>
      </c>
      <c r="B32" s="97"/>
      <c r="C32" s="97"/>
      <c r="D32" s="97"/>
      <c r="E32" s="97"/>
      <c r="F32" s="106">
        <f>F9</f>
        <v>0</v>
      </c>
      <c r="G32" s="97"/>
      <c r="H32" s="97"/>
      <c r="I32" s="54"/>
    </row>
    <row r="33" spans="1:9" ht="15.75" thickBot="1" x14ac:dyDescent="0.3">
      <c r="A33" s="97" t="s">
        <v>21</v>
      </c>
      <c r="B33" s="97"/>
      <c r="C33" s="97"/>
      <c r="D33" s="97"/>
      <c r="E33" s="97"/>
      <c r="F33" s="119">
        <f>F27</f>
        <v>0</v>
      </c>
      <c r="G33" s="115" t="s">
        <v>16</v>
      </c>
      <c r="H33" s="97"/>
      <c r="I33" s="54"/>
    </row>
    <row r="34" spans="1:9" ht="15.75" thickTop="1" x14ac:dyDescent="0.25">
      <c r="A34" s="97" t="s">
        <v>22</v>
      </c>
      <c r="B34" s="97"/>
      <c r="C34" s="97"/>
      <c r="D34" s="97"/>
      <c r="E34" s="97"/>
      <c r="F34" s="106">
        <f>IF(F32-F33&lt;=0,0,F32-F33)</f>
        <v>0</v>
      </c>
      <c r="G34" s="97"/>
      <c r="H34" s="97"/>
      <c r="I34" s="54"/>
    </row>
    <row r="35" spans="1:9" ht="9.75" customHeight="1" x14ac:dyDescent="0.25">
      <c r="A35" s="97"/>
      <c r="B35" s="97"/>
      <c r="C35" s="97"/>
      <c r="D35" s="97"/>
      <c r="E35" s="97"/>
      <c r="F35" s="97"/>
      <c r="G35" s="97"/>
      <c r="H35" s="97"/>
      <c r="I35" s="54"/>
    </row>
    <row r="36" spans="1:9" x14ac:dyDescent="0.25">
      <c r="A36" s="97" t="s">
        <v>23</v>
      </c>
      <c r="B36" s="97"/>
      <c r="C36" s="97"/>
      <c r="D36" s="106">
        <f>F34</f>
        <v>0</v>
      </c>
      <c r="E36" s="97" t="s">
        <v>134</v>
      </c>
      <c r="F36" s="106">
        <f>F34*58.73%</f>
        <v>0</v>
      </c>
      <c r="G36" s="97"/>
      <c r="H36" s="97"/>
      <c r="I36" s="54"/>
    </row>
    <row r="37" spans="1:9" ht="15.75" thickBot="1" x14ac:dyDescent="0.3">
      <c r="A37" s="97" t="s">
        <v>24</v>
      </c>
      <c r="B37" s="97"/>
      <c r="C37" s="97"/>
      <c r="D37" s="97"/>
      <c r="E37" s="97"/>
      <c r="F37" s="119">
        <f>F33</f>
        <v>0</v>
      </c>
      <c r="G37" s="97"/>
      <c r="H37" s="97"/>
      <c r="I37" s="54"/>
    </row>
    <row r="38" spans="1:9" ht="15.75" thickTop="1" x14ac:dyDescent="0.25">
      <c r="A38" s="120" t="s">
        <v>25</v>
      </c>
      <c r="B38" s="97"/>
      <c r="C38" s="97"/>
      <c r="D38" s="97"/>
      <c r="E38" s="97"/>
      <c r="F38" s="114">
        <f>IF(F36-F37&lt;=0,0,F36-F37)</f>
        <v>0</v>
      </c>
      <c r="G38" s="97"/>
      <c r="H38" s="97"/>
      <c r="I38" s="54"/>
    </row>
    <row r="39" spans="1:9" ht="10.5" customHeight="1" x14ac:dyDescent="0.25">
      <c r="A39" s="97"/>
      <c r="B39" s="97"/>
      <c r="C39" s="97"/>
      <c r="D39" s="97"/>
      <c r="E39" s="97"/>
      <c r="F39" s="97"/>
      <c r="G39" s="97"/>
      <c r="H39" s="97"/>
      <c r="I39" s="54"/>
    </row>
    <row r="40" spans="1:9" x14ac:dyDescent="0.25">
      <c r="A40" s="121" t="s">
        <v>26</v>
      </c>
      <c r="B40" s="122"/>
      <c r="C40" s="122"/>
      <c r="D40" s="122"/>
      <c r="E40" s="122"/>
      <c r="F40" s="123"/>
      <c r="G40" s="97"/>
      <c r="H40" s="97"/>
      <c r="I40" s="54"/>
    </row>
    <row r="41" spans="1:9" ht="12" customHeight="1" x14ac:dyDescent="0.25">
      <c r="A41" s="124"/>
      <c r="B41" s="125" t="s">
        <v>91</v>
      </c>
      <c r="C41" s="125"/>
      <c r="D41" s="126">
        <v>50853</v>
      </c>
      <c r="E41" s="127">
        <f>D41/12</f>
        <v>4237.75</v>
      </c>
      <c r="F41" s="128"/>
      <c r="G41" s="115" t="s">
        <v>92</v>
      </c>
      <c r="H41" s="97"/>
      <c r="I41" s="54"/>
    </row>
    <row r="42" spans="1:9" ht="13.5" customHeight="1" x14ac:dyDescent="0.25">
      <c r="A42" s="124" t="s">
        <v>20</v>
      </c>
      <c r="B42" s="125"/>
      <c r="C42" s="125"/>
      <c r="D42" s="125"/>
      <c r="E42" s="125"/>
      <c r="F42" s="129">
        <f>F9</f>
        <v>0</v>
      </c>
      <c r="G42" s="97"/>
      <c r="H42" s="97"/>
      <c r="I42" s="54"/>
    </row>
    <row r="43" spans="1:9" ht="15.75" thickBot="1" x14ac:dyDescent="0.3">
      <c r="A43" s="124" t="s">
        <v>27</v>
      </c>
      <c r="B43" s="125"/>
      <c r="C43" s="125"/>
      <c r="D43" s="125"/>
      <c r="E43" s="125"/>
      <c r="F43" s="130">
        <f>F38</f>
        <v>0</v>
      </c>
      <c r="G43" s="97"/>
      <c r="H43" s="97"/>
      <c r="I43" s="54"/>
    </row>
    <row r="44" spans="1:9" ht="15" customHeight="1" thickTop="1" x14ac:dyDescent="0.25">
      <c r="A44" s="124" t="s">
        <v>28</v>
      </c>
      <c r="B44" s="125"/>
      <c r="C44" s="125"/>
      <c r="D44" s="125"/>
      <c r="E44" s="125"/>
      <c r="F44" s="129">
        <f>SUM(F42:F43)</f>
        <v>0</v>
      </c>
      <c r="G44" s="97"/>
      <c r="H44" s="97"/>
      <c r="I44" s="54"/>
    </row>
    <row r="45" spans="1:9" ht="12.75" customHeight="1" x14ac:dyDescent="0.25">
      <c r="A45" s="131" t="s">
        <v>115</v>
      </c>
      <c r="B45" s="132"/>
      <c r="C45" s="127">
        <f>D13*E41</f>
        <v>0</v>
      </c>
      <c r="D45" s="133">
        <f>IF(D15=0,0,(D15/D16)*D41/12)</f>
        <v>0</v>
      </c>
      <c r="E45" s="133">
        <f>IF(D17=0,0,(D17/D18)*D41/12)</f>
        <v>0</v>
      </c>
      <c r="F45" s="129">
        <f>IF((C45+D45+E45)&gt;50853,50853,(C45+D45+E45))</f>
        <v>0</v>
      </c>
      <c r="G45" s="97"/>
      <c r="H45" s="97"/>
      <c r="I45" s="54"/>
    </row>
    <row r="46" spans="1:9" ht="6" customHeight="1" x14ac:dyDescent="0.25">
      <c r="A46" s="131"/>
      <c r="B46" s="132"/>
      <c r="C46" s="126"/>
      <c r="D46" s="134"/>
      <c r="E46" s="134"/>
      <c r="F46" s="129"/>
      <c r="G46" s="97"/>
      <c r="H46" s="97"/>
      <c r="I46" s="54"/>
    </row>
    <row r="47" spans="1:9" x14ac:dyDescent="0.25">
      <c r="A47" s="135" t="s">
        <v>29</v>
      </c>
      <c r="B47" s="136"/>
      <c r="C47" s="137"/>
      <c r="D47" s="137" t="s">
        <v>135</v>
      </c>
      <c r="E47" s="138">
        <f>IF((F45&lt;F44),F45,F44)</f>
        <v>0</v>
      </c>
      <c r="F47" s="139">
        <f>FLOOR(E47*7.75%,0.01)</f>
        <v>0</v>
      </c>
      <c r="G47" s="97"/>
      <c r="H47" s="97"/>
      <c r="I47" s="54"/>
    </row>
    <row r="48" spans="1:9" ht="14.25" customHeight="1" x14ac:dyDescent="0.25">
      <c r="A48" s="97"/>
      <c r="B48" s="97"/>
      <c r="C48" s="97"/>
      <c r="D48" s="97"/>
      <c r="E48" s="140"/>
      <c r="F48" s="97"/>
      <c r="G48" s="97"/>
      <c r="H48" s="97"/>
      <c r="I48" s="54"/>
    </row>
    <row r="49" spans="1:10" ht="14.25" customHeight="1" x14ac:dyDescent="0.25">
      <c r="A49" s="97"/>
      <c r="B49" s="265" t="s">
        <v>146</v>
      </c>
      <c r="C49" s="97"/>
      <c r="D49" s="97"/>
      <c r="E49" s="140"/>
      <c r="F49" s="97"/>
      <c r="G49" s="97"/>
      <c r="H49" s="97"/>
      <c r="I49" s="54"/>
    </row>
    <row r="50" spans="1:10" ht="14.25" customHeight="1" x14ac:dyDescent="0.25">
      <c r="A50" s="97"/>
      <c r="B50" s="97"/>
      <c r="C50" s="97"/>
      <c r="D50" s="97"/>
      <c r="E50" s="140"/>
      <c r="F50" s="97"/>
      <c r="G50" s="97"/>
      <c r="H50" s="97"/>
      <c r="I50" s="54"/>
    </row>
    <row r="51" spans="1:10" ht="14.25" customHeight="1" x14ac:dyDescent="0.25">
      <c r="A51" s="97"/>
      <c r="B51" s="97"/>
      <c r="C51" s="97"/>
      <c r="D51" s="97"/>
      <c r="E51" s="140"/>
      <c r="F51" s="97"/>
      <c r="G51" s="97"/>
      <c r="H51" s="97"/>
      <c r="I51" s="54"/>
    </row>
    <row r="52" spans="1:10" ht="14.25" customHeight="1" x14ac:dyDescent="0.25">
      <c r="A52" s="97"/>
      <c r="B52" s="97"/>
      <c r="C52" s="97"/>
      <c r="D52" s="97"/>
      <c r="E52" s="140"/>
      <c r="F52" s="97"/>
      <c r="G52" s="97"/>
      <c r="H52" s="97"/>
      <c r="I52" s="54"/>
    </row>
    <row r="53" spans="1:10" ht="27.75" customHeight="1" x14ac:dyDescent="0.25">
      <c r="A53" s="97"/>
      <c r="B53" s="97"/>
      <c r="C53" s="97"/>
      <c r="D53" s="97"/>
      <c r="E53" s="140"/>
      <c r="F53" s="97"/>
      <c r="G53" s="97"/>
      <c r="H53" s="97"/>
      <c r="I53" s="54"/>
    </row>
    <row r="54" spans="1:10" x14ac:dyDescent="0.25">
      <c r="A54" s="96" t="s">
        <v>30</v>
      </c>
      <c r="B54" s="97"/>
      <c r="C54" s="97"/>
      <c r="D54" s="97"/>
      <c r="E54" s="97"/>
      <c r="F54" s="97"/>
      <c r="G54" s="97"/>
      <c r="H54" s="97"/>
      <c r="I54" s="54"/>
    </row>
    <row r="55" spans="1:10" ht="6.75" customHeight="1" x14ac:dyDescent="0.25">
      <c r="A55" s="97"/>
      <c r="B55" s="97"/>
      <c r="C55" s="97"/>
      <c r="D55" s="97"/>
      <c r="E55" s="97"/>
      <c r="F55" s="97"/>
      <c r="G55" s="97"/>
      <c r="H55" s="97"/>
      <c r="I55" s="54"/>
    </row>
    <row r="56" spans="1:10" ht="12.75" customHeight="1" x14ac:dyDescent="0.25">
      <c r="A56" s="97" t="s">
        <v>20</v>
      </c>
      <c r="B56" s="97"/>
      <c r="C56" s="97"/>
      <c r="D56" s="97"/>
      <c r="E56" s="106">
        <f>F7</f>
        <v>0</v>
      </c>
      <c r="F56" s="97"/>
      <c r="G56" s="97"/>
      <c r="H56" s="97"/>
      <c r="I56" s="54"/>
    </row>
    <row r="57" spans="1:10" ht="12.75" customHeight="1" x14ac:dyDescent="0.25">
      <c r="A57" s="97" t="s">
        <v>31</v>
      </c>
      <c r="B57" s="97"/>
      <c r="C57" s="97"/>
      <c r="D57" s="97"/>
      <c r="E57" s="106">
        <f>F8</f>
        <v>0</v>
      </c>
      <c r="F57" s="97"/>
      <c r="G57" s="97"/>
      <c r="H57" s="97"/>
      <c r="I57" s="117"/>
    </row>
    <row r="58" spans="1:10" ht="13.5" customHeight="1" x14ac:dyDescent="0.25">
      <c r="A58" s="97" t="s">
        <v>32</v>
      </c>
      <c r="B58" s="97"/>
      <c r="C58" s="96"/>
      <c r="D58" s="97"/>
      <c r="E58" s="141">
        <f>IF((F38)&lt;0.1,0,F38)</f>
        <v>0</v>
      </c>
      <c r="F58" s="97"/>
      <c r="G58" s="97"/>
      <c r="H58" s="97"/>
      <c r="I58" s="117"/>
    </row>
    <row r="59" spans="1:10" x14ac:dyDescent="0.25">
      <c r="A59" s="97" t="s">
        <v>33</v>
      </c>
      <c r="B59" s="97"/>
      <c r="C59" s="97"/>
      <c r="D59" s="97"/>
      <c r="E59" s="106">
        <f>SUM(E56:E58)</f>
        <v>0</v>
      </c>
      <c r="F59" s="97"/>
      <c r="G59" s="97"/>
      <c r="H59" s="97"/>
      <c r="I59" s="117"/>
      <c r="J59" s="76"/>
    </row>
    <row r="60" spans="1:10" ht="7.5" customHeight="1" x14ac:dyDescent="0.25">
      <c r="A60" s="142"/>
      <c r="B60" s="142"/>
      <c r="C60" s="142"/>
      <c r="D60" s="142"/>
      <c r="E60" s="143"/>
      <c r="F60" s="142"/>
      <c r="G60" s="142"/>
      <c r="H60" s="142"/>
      <c r="I60" s="117"/>
    </row>
    <row r="61" spans="1:10" x14ac:dyDescent="0.25">
      <c r="A61" s="97"/>
      <c r="B61" s="97"/>
      <c r="C61" s="97"/>
      <c r="D61" s="97"/>
      <c r="E61" s="106"/>
      <c r="F61" s="97"/>
      <c r="G61" s="97"/>
      <c r="H61" s="97"/>
      <c r="I61" s="117"/>
    </row>
    <row r="62" spans="1:10" ht="11.25" customHeight="1" x14ac:dyDescent="0.25">
      <c r="A62" s="97"/>
      <c r="B62" s="97"/>
      <c r="C62" s="97"/>
      <c r="D62" s="97"/>
      <c r="E62" s="97"/>
      <c r="F62" s="97"/>
      <c r="G62" s="97"/>
      <c r="H62" s="97"/>
      <c r="I62" s="76"/>
    </row>
    <row r="63" spans="1:10" x14ac:dyDescent="0.25">
      <c r="A63" s="52" t="s">
        <v>34</v>
      </c>
      <c r="B63" s="53"/>
      <c r="C63" s="53"/>
      <c r="D63" s="53"/>
      <c r="E63" s="53"/>
      <c r="F63" s="53"/>
      <c r="G63" s="97"/>
      <c r="H63" s="97"/>
    </row>
    <row r="64" spans="1:10" ht="9.75" customHeight="1" x14ac:dyDescent="0.25">
      <c r="A64" s="53"/>
      <c r="B64" s="53"/>
      <c r="C64" s="53"/>
      <c r="D64" s="53"/>
      <c r="E64" s="53"/>
      <c r="F64" s="53"/>
      <c r="G64" s="97"/>
      <c r="H64" s="97"/>
      <c r="I64" s="54"/>
    </row>
    <row r="65" spans="1:9" ht="12.75" customHeight="1" x14ac:dyDescent="0.25">
      <c r="A65" s="52" t="s">
        <v>35</v>
      </c>
      <c r="B65" s="52"/>
      <c r="C65" s="52"/>
      <c r="D65" s="52"/>
      <c r="E65" s="144">
        <f>INT(E59)</f>
        <v>0</v>
      </c>
      <c r="F65" s="53"/>
      <c r="G65" s="97"/>
      <c r="H65" s="97"/>
      <c r="I65" s="54"/>
    </row>
    <row r="66" spans="1:9" ht="12.75" customHeight="1" x14ac:dyDescent="0.25">
      <c r="A66" s="52" t="s">
        <v>36</v>
      </c>
      <c r="B66" s="52"/>
      <c r="C66" s="52"/>
      <c r="D66" s="52"/>
      <c r="E66" s="144">
        <f>INT(E57)</f>
        <v>0</v>
      </c>
      <c r="F66" s="52" t="s">
        <v>18</v>
      </c>
      <c r="G66" s="97"/>
      <c r="H66" s="97"/>
      <c r="I66" s="117"/>
    </row>
    <row r="67" spans="1:9" ht="13.5" customHeight="1" x14ac:dyDescent="0.25">
      <c r="A67" s="52" t="s">
        <v>37</v>
      </c>
      <c r="B67" s="52"/>
      <c r="C67" s="52"/>
      <c r="D67" s="52"/>
      <c r="E67" s="144">
        <f>CEILING(E58,1)</f>
        <v>0</v>
      </c>
      <c r="F67" s="53"/>
      <c r="G67" s="97"/>
      <c r="H67" s="97"/>
      <c r="I67" s="117"/>
    </row>
    <row r="68" spans="1:9" ht="12.75" customHeight="1" x14ac:dyDescent="0.25">
      <c r="A68" s="97"/>
      <c r="B68" s="97"/>
      <c r="C68" s="97"/>
      <c r="D68" s="97"/>
      <c r="E68" s="97"/>
      <c r="F68" s="97"/>
      <c r="G68" s="97"/>
      <c r="H68" s="97"/>
      <c r="I68" s="54"/>
    </row>
    <row r="69" spans="1:9" ht="12.75" customHeight="1" x14ac:dyDescent="0.25">
      <c r="A69" s="145"/>
      <c r="B69" s="145"/>
      <c r="C69" s="145"/>
      <c r="D69" s="145"/>
      <c r="E69" s="145"/>
      <c r="F69" s="145"/>
      <c r="G69" s="145"/>
      <c r="H69" s="145"/>
      <c r="I69" s="117"/>
    </row>
    <row r="70" spans="1:9" x14ac:dyDescent="0.25">
      <c r="A70" s="97"/>
      <c r="B70" s="97"/>
      <c r="C70" s="97"/>
      <c r="D70" s="97"/>
      <c r="E70" s="97"/>
      <c r="F70" s="97"/>
      <c r="G70" s="97"/>
      <c r="H70" s="97"/>
      <c r="I70" s="54"/>
    </row>
    <row r="71" spans="1:9" x14ac:dyDescent="0.25">
      <c r="A71" s="97"/>
      <c r="B71" s="146" t="s">
        <v>38</v>
      </c>
      <c r="C71" s="147" t="s">
        <v>39</v>
      </c>
      <c r="D71" s="147"/>
      <c r="E71" s="147"/>
      <c r="F71" s="148"/>
      <c r="G71" s="97"/>
      <c r="H71" s="97"/>
      <c r="I71" s="54"/>
    </row>
    <row r="72" spans="1:9" x14ac:dyDescent="0.25">
      <c r="A72" s="97"/>
      <c r="B72" s="149"/>
      <c r="C72" s="57"/>
      <c r="D72" s="57"/>
      <c r="E72" s="57"/>
      <c r="F72" s="58"/>
      <c r="G72" s="97"/>
      <c r="H72" s="97"/>
      <c r="I72" s="54"/>
    </row>
    <row r="73" spans="1:9" x14ac:dyDescent="0.25">
      <c r="A73" s="97"/>
      <c r="B73" s="150"/>
      <c r="C73" s="151"/>
      <c r="D73" s="151"/>
      <c r="E73" s="151"/>
      <c r="F73" s="152"/>
      <c r="G73" s="97"/>
      <c r="H73" s="97"/>
      <c r="I73" s="54"/>
    </row>
    <row r="74" spans="1:9" x14ac:dyDescent="0.25">
      <c r="A74" s="97"/>
      <c r="B74" s="150"/>
      <c r="C74" s="151"/>
      <c r="D74" s="153"/>
      <c r="E74" s="153"/>
      <c r="F74" s="152"/>
      <c r="G74" s="97"/>
      <c r="H74" s="154"/>
    </row>
    <row r="75" spans="1:9" x14ac:dyDescent="0.25">
      <c r="A75" s="97"/>
      <c r="B75" s="150"/>
      <c r="C75" s="151"/>
      <c r="D75" s="151"/>
      <c r="E75" s="153"/>
      <c r="F75" s="152"/>
      <c r="G75" s="97"/>
      <c r="H75" s="154"/>
    </row>
    <row r="76" spans="1:9" x14ac:dyDescent="0.25">
      <c r="A76" s="97"/>
      <c r="B76" s="150"/>
      <c r="C76" s="151"/>
      <c r="D76" s="155"/>
      <c r="E76" s="155"/>
      <c r="F76" s="152"/>
      <c r="G76" s="97"/>
      <c r="H76" s="154"/>
    </row>
    <row r="77" spans="1:9" x14ac:dyDescent="0.25">
      <c r="A77" s="97"/>
      <c r="B77" s="150"/>
      <c r="C77" s="151"/>
      <c r="D77" s="156"/>
      <c r="E77" s="157"/>
      <c r="F77" s="152"/>
      <c r="G77" s="97"/>
      <c r="H77" s="154"/>
    </row>
    <row r="78" spans="1:9" x14ac:dyDescent="0.25">
      <c r="A78" s="97"/>
      <c r="B78" s="150"/>
      <c r="C78" s="151"/>
      <c r="D78" s="156"/>
      <c r="E78" s="158"/>
      <c r="F78" s="152"/>
      <c r="G78" s="97"/>
      <c r="H78" s="154"/>
    </row>
    <row r="79" spans="1:9" x14ac:dyDescent="0.25">
      <c r="A79" s="97"/>
      <c r="B79" s="150"/>
      <c r="C79" s="151"/>
      <c r="D79" s="156"/>
      <c r="E79" s="157"/>
      <c r="F79" s="152"/>
      <c r="G79" s="97"/>
      <c r="H79" s="154"/>
    </row>
    <row r="80" spans="1:9" x14ac:dyDescent="0.25">
      <c r="A80" s="97"/>
      <c r="B80" s="150"/>
      <c r="C80" s="151"/>
      <c r="D80" s="156"/>
      <c r="E80" s="157"/>
      <c r="F80" s="152"/>
      <c r="G80" s="97"/>
      <c r="H80" s="154"/>
    </row>
    <row r="81" spans="1:8" x14ac:dyDescent="0.25">
      <c r="A81" s="97"/>
      <c r="B81" s="150"/>
      <c r="C81" s="151"/>
      <c r="D81" s="151"/>
      <c r="E81" s="159"/>
      <c r="F81" s="152"/>
      <c r="G81" s="97"/>
      <c r="H81" s="154"/>
    </row>
    <row r="82" spans="1:8" x14ac:dyDescent="0.25">
      <c r="A82" s="97"/>
      <c r="B82" s="150"/>
      <c r="C82" s="151"/>
      <c r="D82" s="151"/>
      <c r="E82" s="151"/>
      <c r="F82" s="152"/>
      <c r="G82" s="97"/>
      <c r="H82" s="154"/>
    </row>
    <row r="83" spans="1:8" x14ac:dyDescent="0.25">
      <c r="A83" s="97"/>
      <c r="B83" s="150"/>
      <c r="C83" s="151"/>
      <c r="D83" s="151"/>
      <c r="E83" s="151"/>
      <c r="F83" s="152"/>
      <c r="G83" s="97"/>
      <c r="H83" s="154"/>
    </row>
    <row r="84" spans="1:8" x14ac:dyDescent="0.25">
      <c r="A84" s="97"/>
      <c r="B84" s="150"/>
      <c r="C84" s="151"/>
      <c r="D84" s="151"/>
      <c r="E84" s="151"/>
      <c r="F84" s="152"/>
      <c r="G84" s="97"/>
      <c r="H84" s="154"/>
    </row>
    <row r="85" spans="1:8" x14ac:dyDescent="0.25">
      <c r="A85" s="97"/>
      <c r="B85" s="150"/>
      <c r="C85" s="151"/>
      <c r="D85" s="151"/>
      <c r="E85" s="151"/>
      <c r="F85" s="152"/>
      <c r="G85" s="97"/>
      <c r="H85" s="154"/>
    </row>
    <row r="86" spans="1:8" x14ac:dyDescent="0.25">
      <c r="A86" s="97"/>
      <c r="B86" s="150"/>
      <c r="C86" s="151"/>
      <c r="D86" s="151"/>
      <c r="E86" s="151"/>
      <c r="F86" s="152"/>
      <c r="G86" s="97"/>
      <c r="H86" s="154"/>
    </row>
    <row r="87" spans="1:8" x14ac:dyDescent="0.25">
      <c r="A87" s="97"/>
      <c r="B87" s="150"/>
      <c r="C87" s="151"/>
      <c r="D87" s="151"/>
      <c r="E87" s="151"/>
      <c r="F87" s="152"/>
      <c r="G87" s="97"/>
      <c r="H87" s="154"/>
    </row>
    <row r="88" spans="1:8" x14ac:dyDescent="0.25">
      <c r="A88" s="97"/>
      <c r="B88" s="150"/>
      <c r="C88" s="151"/>
      <c r="D88" s="151"/>
      <c r="E88" s="151"/>
      <c r="F88" s="152"/>
      <c r="G88" s="97"/>
      <c r="H88" s="154"/>
    </row>
    <row r="89" spans="1:8" x14ac:dyDescent="0.25">
      <c r="A89" s="97"/>
      <c r="B89" s="150"/>
      <c r="C89" s="151"/>
      <c r="D89" s="151"/>
      <c r="E89" s="153"/>
      <c r="F89" s="152"/>
      <c r="G89" s="97"/>
      <c r="H89" s="154"/>
    </row>
    <row r="90" spans="1:8" x14ac:dyDescent="0.25">
      <c r="A90" s="97"/>
      <c r="B90" s="150"/>
      <c r="C90" s="151"/>
      <c r="D90" s="151"/>
      <c r="E90" s="153"/>
      <c r="F90" s="152"/>
      <c r="G90" s="97"/>
      <c r="H90" s="154"/>
    </row>
    <row r="91" spans="1:8" x14ac:dyDescent="0.25">
      <c r="A91" s="97"/>
      <c r="B91" s="150"/>
      <c r="C91" s="151"/>
      <c r="D91" s="151"/>
      <c r="E91" s="153"/>
      <c r="F91" s="152"/>
      <c r="G91" s="97"/>
      <c r="H91" s="154"/>
    </row>
    <row r="92" spans="1:8" x14ac:dyDescent="0.25">
      <c r="A92" s="97"/>
      <c r="B92" s="150"/>
      <c r="C92" s="151"/>
      <c r="D92" s="160"/>
      <c r="E92" s="161"/>
      <c r="F92" s="152"/>
      <c r="G92" s="97"/>
      <c r="H92" s="154"/>
    </row>
    <row r="93" spans="1:8" x14ac:dyDescent="0.25">
      <c r="A93" s="97"/>
      <c r="B93" s="150"/>
      <c r="C93" s="151"/>
      <c r="D93" s="151"/>
      <c r="E93" s="153"/>
      <c r="F93" s="152"/>
      <c r="G93" s="97"/>
      <c r="H93" s="154"/>
    </row>
    <row r="94" spans="1:8" x14ac:dyDescent="0.25">
      <c r="A94" s="97"/>
      <c r="B94" s="150"/>
      <c r="C94" s="151"/>
      <c r="D94" s="151"/>
      <c r="E94" s="151"/>
      <c r="F94" s="152"/>
      <c r="G94" s="97"/>
      <c r="H94" s="154"/>
    </row>
    <row r="95" spans="1:8" x14ac:dyDescent="0.25">
      <c r="A95" s="97"/>
      <c r="B95" s="150"/>
      <c r="C95" s="151"/>
      <c r="D95" s="151"/>
      <c r="E95" s="151"/>
      <c r="F95" s="152"/>
      <c r="G95" s="97"/>
      <c r="H95" s="154"/>
    </row>
    <row r="96" spans="1:8" x14ac:dyDescent="0.25">
      <c r="A96" s="97"/>
      <c r="B96" s="150"/>
      <c r="C96" s="151"/>
      <c r="D96" s="151"/>
      <c r="E96" s="151"/>
      <c r="F96" s="152"/>
      <c r="G96" s="97"/>
      <c r="H96" s="154"/>
    </row>
    <row r="97" spans="1:8" x14ac:dyDescent="0.25">
      <c r="A97" s="97"/>
      <c r="B97" s="162"/>
      <c r="C97" s="61"/>
      <c r="D97" s="61"/>
      <c r="E97" s="61"/>
      <c r="F97" s="62"/>
      <c r="G97" s="97"/>
      <c r="H97" s="154"/>
    </row>
    <row r="98" spans="1:8" ht="12.75" customHeight="1" x14ac:dyDescent="0.25">
      <c r="A98" s="97"/>
      <c r="B98" s="265" t="s">
        <v>146</v>
      </c>
      <c r="C98" s="97"/>
      <c r="D98" s="97"/>
      <c r="E98" s="97"/>
      <c r="F98" s="97"/>
      <c r="G98" s="97"/>
      <c r="H98" s="154"/>
    </row>
    <row r="99" spans="1:8" ht="12.75" customHeight="1" x14ac:dyDescent="0.25">
      <c r="A99" s="97"/>
      <c r="B99" s="97"/>
      <c r="C99" s="97"/>
      <c r="D99" s="97"/>
      <c r="E99" s="97"/>
      <c r="F99" s="97"/>
      <c r="G99" s="97"/>
      <c r="H99" s="154"/>
    </row>
    <row r="100" spans="1:8" ht="12.75" customHeight="1" x14ac:dyDescent="0.25">
      <c r="A100" s="97"/>
      <c r="B100" s="97"/>
      <c r="C100" s="97"/>
      <c r="D100" s="97"/>
      <c r="E100" s="97"/>
      <c r="F100" s="97"/>
      <c r="G100" s="97"/>
      <c r="H100" s="154"/>
    </row>
    <row r="101" spans="1:8" ht="12.75" customHeight="1" x14ac:dyDescent="0.25">
      <c r="A101" s="97"/>
      <c r="B101" s="97"/>
      <c r="C101" s="97"/>
      <c r="D101" s="97"/>
      <c r="E101" s="97"/>
      <c r="F101" s="97"/>
      <c r="G101" s="97"/>
      <c r="H101" s="154"/>
    </row>
    <row r="102" spans="1:8" ht="12.75" customHeight="1" x14ac:dyDescent="0.25">
      <c r="A102" s="97"/>
      <c r="B102" s="97"/>
      <c r="C102" s="97"/>
      <c r="D102" s="97"/>
      <c r="E102" s="97"/>
      <c r="F102" s="97"/>
      <c r="G102" s="97"/>
      <c r="H102" s="154"/>
    </row>
    <row r="103" spans="1:8" ht="12.75" customHeight="1" x14ac:dyDescent="0.25">
      <c r="A103" s="97"/>
      <c r="B103" s="97"/>
      <c r="C103" s="97"/>
      <c r="D103" s="97"/>
      <c r="E103" s="97"/>
      <c r="F103" s="97"/>
      <c r="G103" s="97"/>
      <c r="H103" s="154"/>
    </row>
    <row r="104" spans="1:8" ht="12.75" customHeight="1" x14ac:dyDescent="0.25">
      <c r="A104" s="97"/>
      <c r="B104" s="97"/>
      <c r="C104" s="97"/>
      <c r="D104" s="97"/>
      <c r="E104" s="97"/>
      <c r="F104" s="97"/>
      <c r="G104" s="97"/>
      <c r="H104" s="154"/>
    </row>
    <row r="105" spans="1:8" ht="12.75" customHeight="1" x14ac:dyDescent="0.25">
      <c r="A105" s="97"/>
      <c r="B105" s="97"/>
      <c r="C105" s="97"/>
      <c r="D105" s="97"/>
      <c r="E105" s="97"/>
      <c r="F105" s="97"/>
      <c r="G105" s="97"/>
      <c r="H105" s="154"/>
    </row>
    <row r="106" spans="1:8" ht="12.75" customHeight="1" x14ac:dyDescent="0.25">
      <c r="A106" s="97"/>
      <c r="B106" s="97"/>
      <c r="C106" s="97"/>
      <c r="D106" s="97"/>
      <c r="E106" s="97"/>
      <c r="F106" s="97"/>
      <c r="G106" s="97"/>
      <c r="H106" s="154"/>
    </row>
    <row r="107" spans="1:8" ht="12.75" customHeight="1" x14ac:dyDescent="0.25">
      <c r="A107" s="97"/>
      <c r="B107" s="97"/>
      <c r="C107" s="97"/>
      <c r="D107" s="97"/>
      <c r="E107" s="97"/>
      <c r="F107" s="97"/>
      <c r="G107" s="97"/>
      <c r="H107" s="154"/>
    </row>
    <row r="108" spans="1:8" ht="12.75" customHeight="1" x14ac:dyDescent="0.25">
      <c r="A108" s="97"/>
      <c r="B108" s="97"/>
      <c r="C108" s="97"/>
      <c r="D108" s="97"/>
      <c r="E108" s="97"/>
      <c r="F108" s="97"/>
      <c r="G108" s="97"/>
      <c r="H108" s="154"/>
    </row>
    <row r="109" spans="1:8" ht="12.75" customHeight="1" x14ac:dyDescent="0.25">
      <c r="A109" s="97"/>
      <c r="B109" s="97"/>
      <c r="C109" s="97"/>
      <c r="D109" s="97"/>
      <c r="E109" s="97"/>
      <c r="F109" s="97"/>
      <c r="G109" s="97"/>
      <c r="H109" s="154"/>
    </row>
    <row r="110" spans="1:8" ht="12" customHeight="1" x14ac:dyDescent="0.25">
      <c r="A110" s="97"/>
      <c r="B110" s="97"/>
      <c r="C110" s="97"/>
      <c r="D110" s="97"/>
      <c r="E110" s="97"/>
      <c r="F110" s="97"/>
      <c r="G110" s="97"/>
      <c r="H110" s="97"/>
    </row>
  </sheetData>
  <sheetProtection algorithmName="SHA-512" hashValue="Ss7o5Ob3nd0jsnsWQlOO2kSWfcOQH9K94eB5rivIRUmuub/wYSeomziHZBccYZTO8r1Rvhx0vSiriliCFA+28A==" saltValue="X/iDatdUAN8Sp+aHPvABwQ==" spinCount="100000" sheet="1" objects="1" scenarios="1" selectLockedCells="1"/>
  <phoneticPr fontId="11" type="noConversion"/>
  <pageMargins left="0.65" right="0.48" top="0.87" bottom="0.93"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I89"/>
  <sheetViews>
    <sheetView showGridLines="0" workbookViewId="0">
      <selection activeCell="F37" sqref="F37"/>
    </sheetView>
  </sheetViews>
  <sheetFormatPr defaultRowHeight="15" x14ac:dyDescent="0.25"/>
  <cols>
    <col min="1" max="1" width="2.28515625" style="109" customWidth="1"/>
    <col min="2" max="2" width="30.140625" style="109" customWidth="1"/>
    <col min="3" max="3" width="9.140625" style="109"/>
    <col min="4" max="4" width="11.85546875" style="109" customWidth="1"/>
    <col min="5" max="5" width="16.42578125" style="109" customWidth="1"/>
    <col min="6" max="6" width="12.28515625" style="109" customWidth="1"/>
    <col min="7" max="7" width="3" style="109" customWidth="1"/>
    <col min="8" max="8" width="6" style="109" customWidth="1"/>
    <col min="9" max="9" width="12.7109375" style="109" customWidth="1"/>
    <col min="10" max="16384" width="9.140625" style="109"/>
  </cols>
  <sheetData>
    <row r="1" spans="1:9" ht="23.25" customHeight="1" x14ac:dyDescent="0.25"/>
    <row r="2" spans="1:9" ht="18.75" x14ac:dyDescent="0.3">
      <c r="A2" s="163" t="s">
        <v>136</v>
      </c>
      <c r="B2" s="164"/>
      <c r="C2" s="164"/>
      <c r="D2" s="164"/>
      <c r="E2" s="164"/>
      <c r="F2" s="165"/>
      <c r="G2" s="165"/>
      <c r="H2" s="165"/>
    </row>
    <row r="3" spans="1:9" s="54" customFormat="1" ht="9.75" customHeight="1" x14ac:dyDescent="0.2">
      <c r="A3" s="96"/>
      <c r="B3" s="97"/>
      <c r="C3" s="97"/>
      <c r="D3" s="97"/>
      <c r="E3" s="97"/>
      <c r="F3" s="97"/>
      <c r="G3" s="97"/>
      <c r="H3" s="97"/>
    </row>
    <row r="4" spans="1:9" s="54" customFormat="1" ht="12.75" customHeight="1" x14ac:dyDescent="0.2">
      <c r="A4" s="96"/>
      <c r="B4" s="98" t="s">
        <v>0</v>
      </c>
      <c r="C4" s="57"/>
      <c r="D4" s="99"/>
      <c r="E4" s="100"/>
      <c r="F4" s="97"/>
      <c r="G4" s="97"/>
      <c r="H4" s="97"/>
    </row>
    <row r="5" spans="1:9" s="54" customFormat="1" ht="12.75" customHeight="1" x14ac:dyDescent="0.2">
      <c r="A5" s="96"/>
      <c r="B5" s="59" t="s">
        <v>1</v>
      </c>
      <c r="C5" s="61"/>
      <c r="D5" s="101"/>
      <c r="E5" s="102"/>
      <c r="F5" s="97"/>
      <c r="G5" s="97"/>
      <c r="H5" s="97"/>
    </row>
    <row r="6" spans="1:9" s="54" customFormat="1" ht="11.25" customHeight="1" x14ac:dyDescent="0.2">
      <c r="A6" s="96"/>
      <c r="B6" s="97"/>
      <c r="C6" s="97"/>
      <c r="D6" s="97"/>
      <c r="E6" s="97"/>
      <c r="F6" s="97"/>
      <c r="G6" s="97"/>
      <c r="H6" s="97"/>
    </row>
    <row r="7" spans="1:9" ht="12.75" customHeight="1" x14ac:dyDescent="0.25">
      <c r="A7" s="97" t="s">
        <v>2</v>
      </c>
      <c r="B7" s="97"/>
      <c r="C7" s="97"/>
      <c r="D7" s="97"/>
      <c r="E7" s="97"/>
      <c r="F7" s="166">
        <v>0</v>
      </c>
      <c r="G7" s="97"/>
      <c r="H7" s="97"/>
      <c r="I7" s="54"/>
    </row>
    <row r="8" spans="1:9" ht="12.75" customHeight="1" thickBot="1" x14ac:dyDescent="0.3">
      <c r="A8" s="97" t="s">
        <v>133</v>
      </c>
      <c r="B8" s="97"/>
      <c r="C8" s="97"/>
      <c r="D8" s="97"/>
      <c r="E8" s="97"/>
      <c r="F8" s="167">
        <v>0</v>
      </c>
      <c r="G8" s="97"/>
      <c r="H8" s="97"/>
      <c r="I8" s="54"/>
    </row>
    <row r="9" spans="1:9" ht="12.75" customHeight="1" thickTop="1" x14ac:dyDescent="0.25">
      <c r="A9" s="54" t="s">
        <v>3</v>
      </c>
      <c r="B9" s="54"/>
      <c r="C9" s="97"/>
      <c r="D9" s="97"/>
      <c r="E9" s="97"/>
      <c r="F9" s="168">
        <f>F7+F8</f>
        <v>0</v>
      </c>
      <c r="G9" s="97"/>
      <c r="H9" s="97"/>
      <c r="I9" s="54"/>
    </row>
    <row r="10" spans="1:9" ht="12.75" customHeight="1" x14ac:dyDescent="0.25">
      <c r="A10" s="97"/>
      <c r="B10" s="97"/>
      <c r="C10" s="97"/>
      <c r="D10" s="97"/>
      <c r="E10" s="97"/>
      <c r="F10" s="97"/>
      <c r="G10" s="97"/>
      <c r="H10" s="97"/>
      <c r="I10" s="54"/>
    </row>
    <row r="11" spans="1:9" x14ac:dyDescent="0.25">
      <c r="A11" s="96" t="s">
        <v>40</v>
      </c>
      <c r="B11" s="97"/>
      <c r="C11" s="97"/>
      <c r="D11" s="97"/>
      <c r="E11" s="97"/>
      <c r="F11" s="97"/>
      <c r="G11" s="97"/>
      <c r="H11" s="97"/>
      <c r="I11" s="54"/>
    </row>
    <row r="12" spans="1:9" ht="9.75" customHeight="1" x14ac:dyDescent="0.25">
      <c r="A12" s="97"/>
      <c r="B12" s="97"/>
      <c r="C12" s="97"/>
      <c r="D12" s="97"/>
      <c r="E12" s="106"/>
      <c r="F12" s="97"/>
      <c r="G12" s="97"/>
      <c r="H12" s="97"/>
      <c r="I12" s="54"/>
    </row>
    <row r="13" spans="1:9" x14ac:dyDescent="0.25">
      <c r="A13" s="96"/>
      <c r="B13" s="97"/>
      <c r="C13" s="97"/>
      <c r="D13" s="97"/>
      <c r="E13" s="97"/>
      <c r="F13" s="114"/>
      <c r="G13" s="96"/>
      <c r="H13" s="97"/>
      <c r="I13" s="118"/>
    </row>
    <row r="14" spans="1:9" x14ac:dyDescent="0.25">
      <c r="A14" s="96" t="s">
        <v>19</v>
      </c>
      <c r="B14" s="97"/>
      <c r="C14" s="97"/>
      <c r="D14" s="97"/>
      <c r="E14" s="97"/>
      <c r="F14" s="97"/>
      <c r="G14" s="97"/>
      <c r="H14" s="97"/>
      <c r="I14" s="54"/>
    </row>
    <row r="15" spans="1:9" ht="9.75" customHeight="1" x14ac:dyDescent="0.25">
      <c r="A15" s="97"/>
      <c r="B15" s="97"/>
      <c r="C15" s="97"/>
      <c r="D15" s="97"/>
      <c r="E15" s="97"/>
      <c r="F15" s="97"/>
      <c r="G15" s="97"/>
      <c r="H15" s="97"/>
      <c r="I15" s="54"/>
    </row>
    <row r="16" spans="1:9" x14ac:dyDescent="0.25">
      <c r="A16" s="97" t="s">
        <v>20</v>
      </c>
      <c r="B16" s="97"/>
      <c r="C16" s="97"/>
      <c r="D16" s="97"/>
      <c r="E16" s="97"/>
      <c r="F16" s="106">
        <f>F9</f>
        <v>0</v>
      </c>
      <c r="G16" s="97"/>
      <c r="H16" s="97"/>
      <c r="I16" s="54"/>
    </row>
    <row r="17" spans="1:9" x14ac:dyDescent="0.25">
      <c r="A17" s="97" t="s">
        <v>23</v>
      </c>
      <c r="B17" s="97"/>
      <c r="C17" s="97"/>
      <c r="D17" s="106">
        <f>F16</f>
        <v>0</v>
      </c>
      <c r="E17" s="97" t="s">
        <v>134</v>
      </c>
      <c r="F17" s="106">
        <f>F16*58.73%</f>
        <v>0</v>
      </c>
      <c r="G17" s="97"/>
      <c r="H17" s="97"/>
      <c r="I17" s="54"/>
    </row>
    <row r="18" spans="1:9" x14ac:dyDescent="0.25">
      <c r="A18" s="97"/>
      <c r="B18" s="97"/>
      <c r="C18" s="97"/>
      <c r="D18" s="97"/>
      <c r="E18" s="97"/>
      <c r="F18" s="97"/>
      <c r="G18" s="97"/>
      <c r="H18" s="97"/>
      <c r="I18" s="54"/>
    </row>
    <row r="19" spans="1:9" ht="7.5" customHeight="1" x14ac:dyDescent="0.25">
      <c r="A19" s="97"/>
      <c r="B19" s="97"/>
      <c r="C19" s="97"/>
      <c r="D19" s="97"/>
      <c r="E19" s="140"/>
      <c r="F19" s="97"/>
      <c r="G19" s="97"/>
      <c r="H19" s="97"/>
      <c r="I19" s="54"/>
    </row>
    <row r="20" spans="1:9" x14ac:dyDescent="0.25">
      <c r="A20" s="96" t="s">
        <v>30</v>
      </c>
      <c r="B20" s="97"/>
      <c r="C20" s="97"/>
      <c r="D20" s="97"/>
      <c r="E20" s="97"/>
      <c r="F20" s="97"/>
      <c r="G20" s="97"/>
      <c r="H20" s="97"/>
      <c r="I20" s="54"/>
    </row>
    <row r="21" spans="1:9" ht="9.75" customHeight="1" x14ac:dyDescent="0.25">
      <c r="A21" s="97"/>
      <c r="B21" s="97"/>
      <c r="C21" s="97"/>
      <c r="D21" s="97"/>
      <c r="E21" s="97"/>
      <c r="F21" s="97"/>
      <c r="G21" s="97"/>
      <c r="H21" s="97"/>
      <c r="I21" s="54"/>
    </row>
    <row r="22" spans="1:9" x14ac:dyDescent="0.25">
      <c r="A22" s="97" t="s">
        <v>20</v>
      </c>
      <c r="B22" s="97"/>
      <c r="C22" s="97"/>
      <c r="D22" s="97"/>
      <c r="E22" s="106">
        <f>F7</f>
        <v>0</v>
      </c>
      <c r="F22" s="97"/>
      <c r="G22" s="97"/>
      <c r="H22" s="97"/>
      <c r="I22" s="54"/>
    </row>
    <row r="23" spans="1:9" x14ac:dyDescent="0.25">
      <c r="A23" s="97" t="s">
        <v>31</v>
      </c>
      <c r="B23" s="97"/>
      <c r="C23" s="97"/>
      <c r="D23" s="97"/>
      <c r="E23" s="106">
        <f>F8</f>
        <v>0</v>
      </c>
      <c r="F23" s="97"/>
      <c r="G23" s="97"/>
      <c r="H23" s="97"/>
      <c r="I23" s="117"/>
    </row>
    <row r="24" spans="1:9" ht="15.75" thickBot="1" x14ac:dyDescent="0.3">
      <c r="A24" s="97" t="s">
        <v>32</v>
      </c>
      <c r="B24" s="97"/>
      <c r="C24" s="96"/>
      <c r="D24" s="97"/>
      <c r="E24" s="119">
        <f>F17</f>
        <v>0</v>
      </c>
      <c r="F24" s="97"/>
      <c r="G24" s="97"/>
      <c r="H24" s="97"/>
      <c r="I24" s="117"/>
    </row>
    <row r="25" spans="1:9" ht="15.75" thickTop="1" x14ac:dyDescent="0.25">
      <c r="A25" s="97" t="s">
        <v>41</v>
      </c>
      <c r="B25" s="97"/>
      <c r="C25" s="97"/>
      <c r="D25" s="97"/>
      <c r="E25" s="106">
        <f>SUM(E22:E24)</f>
        <v>0</v>
      </c>
      <c r="F25" s="97"/>
      <c r="G25" s="97"/>
      <c r="H25" s="97"/>
      <c r="I25" s="117"/>
    </row>
    <row r="26" spans="1:9" x14ac:dyDescent="0.25">
      <c r="A26" s="142"/>
      <c r="B26" s="142"/>
      <c r="C26" s="142"/>
      <c r="D26" s="142"/>
      <c r="E26" s="143"/>
      <c r="F26" s="142"/>
      <c r="G26" s="142"/>
      <c r="H26" s="142"/>
      <c r="I26" s="117"/>
    </row>
    <row r="27" spans="1:9" ht="11.25" customHeight="1" x14ac:dyDescent="0.25">
      <c r="A27" s="97"/>
      <c r="B27" s="97"/>
      <c r="C27" s="97"/>
      <c r="D27" s="97"/>
      <c r="E27" s="97"/>
      <c r="F27" s="97"/>
      <c r="G27" s="97"/>
      <c r="H27" s="97"/>
      <c r="I27" s="169"/>
    </row>
    <row r="28" spans="1:9" x14ac:dyDescent="0.25">
      <c r="A28" s="52" t="s">
        <v>34</v>
      </c>
      <c r="B28" s="53"/>
      <c r="C28" s="53"/>
      <c r="D28" s="53"/>
      <c r="E28" s="53"/>
      <c r="F28" s="53"/>
      <c r="G28" s="97"/>
      <c r="H28" s="97"/>
    </row>
    <row r="29" spans="1:9" ht="9.75" customHeight="1" x14ac:dyDescent="0.25">
      <c r="A29" s="53"/>
      <c r="B29" s="53"/>
      <c r="C29" s="53"/>
      <c r="D29" s="53"/>
      <c r="E29" s="53"/>
      <c r="F29" s="53"/>
      <c r="G29" s="97"/>
      <c r="H29" s="97"/>
      <c r="I29" s="54"/>
    </row>
    <row r="30" spans="1:9" x14ac:dyDescent="0.25">
      <c r="A30" s="52" t="s">
        <v>35</v>
      </c>
      <c r="B30" s="52"/>
      <c r="C30" s="52"/>
      <c r="D30" s="52"/>
      <c r="E30" s="144">
        <f>INT(E25)</f>
        <v>0</v>
      </c>
      <c r="F30" s="53"/>
      <c r="G30" s="97"/>
      <c r="H30" s="97"/>
      <c r="I30" s="54"/>
    </row>
    <row r="31" spans="1:9" x14ac:dyDescent="0.25">
      <c r="A31" s="52" t="s">
        <v>36</v>
      </c>
      <c r="B31" s="52"/>
      <c r="C31" s="52"/>
      <c r="D31" s="52"/>
      <c r="E31" s="144">
        <f>INT(E23)</f>
        <v>0</v>
      </c>
      <c r="F31" s="52" t="s">
        <v>18</v>
      </c>
      <c r="G31" s="97"/>
      <c r="H31" s="97"/>
      <c r="I31" s="117"/>
    </row>
    <row r="32" spans="1:9" x14ac:dyDescent="0.25">
      <c r="A32" s="52" t="s">
        <v>37</v>
      </c>
      <c r="B32" s="52"/>
      <c r="C32" s="52"/>
      <c r="D32" s="52"/>
      <c r="E32" s="144">
        <f>CEILING(E24,1)</f>
        <v>0</v>
      </c>
      <c r="F32" s="53"/>
      <c r="G32" s="97"/>
      <c r="H32" s="97"/>
      <c r="I32" s="117"/>
    </row>
    <row r="33" spans="1:9" x14ac:dyDescent="0.25">
      <c r="A33" s="97"/>
      <c r="B33" s="97"/>
      <c r="C33" s="97"/>
      <c r="D33" s="97"/>
      <c r="E33" s="97"/>
      <c r="F33" s="97"/>
      <c r="G33" s="97"/>
      <c r="H33" s="97"/>
      <c r="I33" s="54"/>
    </row>
    <row r="34" spans="1:9" ht="9.75" customHeight="1" x14ac:dyDescent="0.25">
      <c r="A34" s="97"/>
      <c r="B34" s="97"/>
      <c r="C34" s="97"/>
      <c r="D34" s="97"/>
      <c r="E34" s="97"/>
      <c r="F34" s="97"/>
      <c r="G34" s="97"/>
      <c r="H34" s="97"/>
      <c r="I34" s="54"/>
    </row>
    <row r="35" spans="1:9" x14ac:dyDescent="0.25">
      <c r="A35" s="97"/>
      <c r="B35" s="146" t="s">
        <v>38</v>
      </c>
      <c r="C35" s="147" t="s">
        <v>39</v>
      </c>
      <c r="D35" s="147"/>
      <c r="E35" s="147"/>
      <c r="F35" s="148"/>
      <c r="G35" s="97"/>
      <c r="H35" s="97"/>
      <c r="I35" s="54"/>
    </row>
    <row r="36" spans="1:9" x14ac:dyDescent="0.25">
      <c r="A36" s="97"/>
      <c r="B36" s="149"/>
      <c r="C36" s="57"/>
      <c r="D36" s="57"/>
      <c r="E36" s="57"/>
      <c r="F36" s="58"/>
      <c r="G36" s="97"/>
      <c r="H36" s="97"/>
      <c r="I36" s="54"/>
    </row>
    <row r="37" spans="1:9" x14ac:dyDescent="0.25">
      <c r="A37" s="97"/>
      <c r="B37" s="150"/>
      <c r="C37" s="151"/>
      <c r="D37" s="151"/>
      <c r="E37" s="151"/>
      <c r="F37" s="152"/>
      <c r="G37" s="97"/>
      <c r="H37" s="97"/>
      <c r="I37" s="54"/>
    </row>
    <row r="38" spans="1:9" x14ac:dyDescent="0.25">
      <c r="A38" s="97"/>
      <c r="B38" s="150"/>
      <c r="C38" s="151"/>
      <c r="D38" s="151"/>
      <c r="E38" s="151"/>
      <c r="F38" s="152"/>
      <c r="G38" s="97"/>
      <c r="H38" s="170"/>
    </row>
    <row r="39" spans="1:9" x14ac:dyDescent="0.25">
      <c r="A39" s="97"/>
      <c r="B39" s="150"/>
      <c r="C39" s="151"/>
      <c r="D39" s="151"/>
      <c r="E39" s="153"/>
      <c r="F39" s="152"/>
      <c r="G39" s="97"/>
      <c r="H39" s="170"/>
    </row>
    <row r="40" spans="1:9" x14ac:dyDescent="0.25">
      <c r="A40" s="97"/>
      <c r="B40" s="150"/>
      <c r="C40" s="151"/>
      <c r="D40" s="151"/>
      <c r="E40" s="171"/>
      <c r="F40" s="152"/>
      <c r="G40" s="97"/>
      <c r="H40" s="170"/>
    </row>
    <row r="41" spans="1:9" x14ac:dyDescent="0.25">
      <c r="A41" s="97"/>
      <c r="B41" s="150"/>
      <c r="C41" s="151"/>
      <c r="D41" s="151"/>
      <c r="E41" s="153"/>
      <c r="F41" s="152"/>
      <c r="G41" s="97"/>
      <c r="H41" s="170"/>
    </row>
    <row r="42" spans="1:9" x14ac:dyDescent="0.25">
      <c r="A42" s="97"/>
      <c r="B42" s="150"/>
      <c r="C42" s="151"/>
      <c r="D42" s="151"/>
      <c r="E42" s="151"/>
      <c r="F42" s="152"/>
      <c r="G42" s="97"/>
      <c r="H42" s="170"/>
    </row>
    <row r="43" spans="1:9" x14ac:dyDescent="0.25">
      <c r="A43" s="97"/>
      <c r="B43" s="150"/>
      <c r="C43" s="151"/>
      <c r="D43" s="151"/>
      <c r="E43" s="151"/>
      <c r="F43" s="152"/>
      <c r="G43" s="97"/>
      <c r="H43" s="170"/>
    </row>
    <row r="44" spans="1:9" x14ac:dyDescent="0.25">
      <c r="A44" s="97"/>
      <c r="B44" s="150"/>
      <c r="C44" s="151"/>
      <c r="D44" s="151"/>
      <c r="E44" s="151"/>
      <c r="F44" s="152"/>
      <c r="G44" s="97"/>
      <c r="H44" s="170"/>
    </row>
    <row r="45" spans="1:9" x14ac:dyDescent="0.25">
      <c r="A45" s="97"/>
      <c r="B45" s="150"/>
      <c r="C45" s="151"/>
      <c r="D45" s="151"/>
      <c r="E45" s="151"/>
      <c r="F45" s="152"/>
      <c r="G45" s="97"/>
      <c r="H45" s="170"/>
    </row>
    <row r="46" spans="1:9" x14ac:dyDescent="0.25">
      <c r="A46" s="97"/>
      <c r="B46" s="150"/>
      <c r="C46" s="151"/>
      <c r="D46" s="151"/>
      <c r="E46" s="151"/>
      <c r="F46" s="152"/>
      <c r="G46" s="97"/>
      <c r="H46" s="170"/>
    </row>
    <row r="47" spans="1:9" x14ac:dyDescent="0.25">
      <c r="A47" s="97"/>
      <c r="B47" s="150"/>
      <c r="C47" s="151"/>
      <c r="D47" s="151"/>
      <c r="E47" s="151"/>
      <c r="F47" s="152"/>
      <c r="G47" s="97"/>
      <c r="H47" s="170"/>
    </row>
    <row r="48" spans="1:9" x14ac:dyDescent="0.25">
      <c r="A48" s="97"/>
      <c r="B48" s="150"/>
      <c r="C48" s="151"/>
      <c r="D48" s="151"/>
      <c r="E48" s="151"/>
      <c r="F48" s="152"/>
      <c r="G48" s="97"/>
      <c r="H48" s="170"/>
    </row>
    <row r="49" spans="1:8" x14ac:dyDescent="0.25">
      <c r="A49" s="97"/>
      <c r="B49" s="150"/>
      <c r="C49" s="151"/>
      <c r="D49" s="151"/>
      <c r="E49" s="151"/>
      <c r="F49" s="152"/>
      <c r="G49" s="97"/>
      <c r="H49" s="170"/>
    </row>
    <row r="50" spans="1:8" x14ac:dyDescent="0.25">
      <c r="A50" s="97"/>
      <c r="B50" s="150"/>
      <c r="C50" s="151"/>
      <c r="D50" s="151"/>
      <c r="E50" s="151"/>
      <c r="F50" s="152"/>
      <c r="G50" s="97"/>
      <c r="H50" s="170"/>
    </row>
    <row r="51" spans="1:8" x14ac:dyDescent="0.25">
      <c r="A51" s="97"/>
      <c r="B51" s="150"/>
      <c r="C51" s="151"/>
      <c r="D51" s="151"/>
      <c r="E51" s="151"/>
      <c r="F51" s="152" t="s">
        <v>39</v>
      </c>
      <c r="G51" s="97"/>
      <c r="H51" s="170"/>
    </row>
    <row r="52" spans="1:8" x14ac:dyDescent="0.25">
      <c r="A52" s="97"/>
      <c r="B52" s="150"/>
      <c r="C52" s="151"/>
      <c r="D52" s="151"/>
      <c r="E52" s="151"/>
      <c r="F52" s="152"/>
      <c r="G52" s="97"/>
      <c r="H52" s="170"/>
    </row>
    <row r="53" spans="1:8" x14ac:dyDescent="0.25">
      <c r="A53" s="97"/>
      <c r="B53" s="162"/>
      <c r="C53" s="61"/>
      <c r="D53" s="61"/>
      <c r="E53" s="61"/>
      <c r="F53" s="62"/>
      <c r="G53" s="97"/>
      <c r="H53" s="170"/>
    </row>
    <row r="54" spans="1:8" x14ac:dyDescent="0.25">
      <c r="A54" s="97"/>
      <c r="B54" s="265" t="s">
        <v>146</v>
      </c>
      <c r="C54" s="151"/>
      <c r="D54" s="151"/>
      <c r="E54" s="151"/>
      <c r="F54" s="151"/>
      <c r="G54" s="97"/>
      <c r="H54" s="170"/>
    </row>
    <row r="55" spans="1:8" x14ac:dyDescent="0.25">
      <c r="A55" s="97"/>
      <c r="B55" s="151"/>
      <c r="C55" s="151"/>
      <c r="D55" s="151"/>
      <c r="E55" s="151"/>
      <c r="F55" s="151"/>
      <c r="G55" s="97"/>
      <c r="H55" s="170"/>
    </row>
    <row r="56" spans="1:8" x14ac:dyDescent="0.25">
      <c r="A56" s="97"/>
      <c r="B56" s="97"/>
      <c r="C56" s="97"/>
      <c r="D56" s="97"/>
      <c r="E56" s="97"/>
      <c r="F56" s="97"/>
      <c r="G56" s="97"/>
      <c r="H56" s="170"/>
    </row>
    <row r="89" ht="12" customHeight="1" x14ac:dyDescent="0.25"/>
  </sheetData>
  <sheetProtection algorithmName="SHA-512" hashValue="pk5D+cI/wl+manHJfNwR8OFcICJU+m/67y1mTDsW/pdBTJnwV16Hi+rzdvdzRx2BMc9D/gyyQCvB/1kFqdc4nw==" saltValue="rB3Nc5AjgYIJjqAkaaf2PQ==" spinCount="100000" sheet="1" selectLockedCells="1"/>
  <phoneticPr fontId="11" type="noConversion"/>
  <pageMargins left="0.7" right="0.39" top="0.71" bottom="0.53"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9"/>
  <sheetViews>
    <sheetView showGridLines="0" topLeftCell="A6" workbookViewId="0">
      <selection activeCell="C6" sqref="C6"/>
    </sheetView>
  </sheetViews>
  <sheetFormatPr defaultRowHeight="15" x14ac:dyDescent="0.25"/>
  <cols>
    <col min="1" max="1" width="2.28515625" style="109" customWidth="1"/>
    <col min="2" max="2" width="30.140625" style="109" customWidth="1"/>
    <col min="3" max="3" width="9.140625" style="109"/>
    <col min="4" max="4" width="11.85546875" style="109" customWidth="1"/>
    <col min="5" max="5" width="16.42578125" style="109" customWidth="1"/>
    <col min="6" max="6" width="12.28515625" style="109" customWidth="1"/>
    <col min="7" max="7" width="3" style="109" customWidth="1"/>
    <col min="8" max="8" width="4" style="109" customWidth="1"/>
    <col min="9" max="9" width="12.7109375" style="109" customWidth="1"/>
    <col min="10" max="16384" width="9.140625" style="109"/>
  </cols>
  <sheetData>
    <row r="1" spans="1:7" ht="24" customHeight="1" x14ac:dyDescent="0.25"/>
    <row r="2" spans="1:7" ht="23.25" x14ac:dyDescent="0.35">
      <c r="A2" s="94" t="s">
        <v>111</v>
      </c>
      <c r="B2" s="95"/>
      <c r="C2" s="95"/>
      <c r="D2" s="95"/>
      <c r="E2" s="95"/>
      <c r="F2" s="95"/>
      <c r="G2" s="95"/>
    </row>
    <row r="3" spans="1:7" ht="20.25" customHeight="1" x14ac:dyDescent="0.35">
      <c r="A3" s="173" t="s">
        <v>114</v>
      </c>
      <c r="B3" s="174"/>
      <c r="C3" s="95"/>
      <c r="D3" s="95"/>
      <c r="E3" s="95"/>
      <c r="F3" s="95"/>
      <c r="G3" s="95"/>
    </row>
    <row r="4" spans="1:7" ht="19.5" customHeight="1" x14ac:dyDescent="0.25">
      <c r="A4" s="175" t="s">
        <v>88</v>
      </c>
      <c r="B4" s="174"/>
      <c r="C4" s="95"/>
      <c r="D4" s="95"/>
      <c r="E4" s="95"/>
      <c r="F4" s="95"/>
      <c r="G4" s="95"/>
    </row>
    <row r="5" spans="1:7" x14ac:dyDescent="0.25">
      <c r="A5" s="96"/>
      <c r="B5" s="170"/>
      <c r="C5" s="170"/>
      <c r="D5" s="170"/>
      <c r="E5" s="170"/>
      <c r="F5" s="170"/>
      <c r="G5" s="170"/>
    </row>
    <row r="6" spans="1:7" x14ac:dyDescent="0.25">
      <c r="A6" s="96"/>
      <c r="B6" s="176" t="s">
        <v>0</v>
      </c>
      <c r="C6" s="177"/>
      <c r="D6" s="177"/>
      <c r="E6" s="178"/>
      <c r="F6" s="170"/>
      <c r="G6" s="170"/>
    </row>
    <row r="7" spans="1:7" ht="14.25" customHeight="1" x14ac:dyDescent="0.25">
      <c r="A7" s="96"/>
      <c r="B7" s="179" t="s">
        <v>1</v>
      </c>
      <c r="C7" s="180"/>
      <c r="D7" s="180"/>
      <c r="E7" s="181"/>
      <c r="F7" s="170"/>
      <c r="G7" s="170"/>
    </row>
    <row r="8" spans="1:7" x14ac:dyDescent="0.25">
      <c r="A8" s="96"/>
      <c r="B8" s="170"/>
      <c r="C8" s="170"/>
      <c r="D8" s="170"/>
      <c r="E8" s="170"/>
      <c r="F8" s="170"/>
      <c r="G8" s="170"/>
    </row>
    <row r="9" spans="1:7" ht="12.75" customHeight="1" x14ac:dyDescent="0.25">
      <c r="A9" s="97" t="s">
        <v>2</v>
      </c>
      <c r="B9" s="170"/>
      <c r="C9" s="170"/>
      <c r="D9" s="170"/>
      <c r="E9" s="170"/>
      <c r="F9" s="103">
        <v>0</v>
      </c>
      <c r="G9" s="170"/>
    </row>
    <row r="10" spans="1:7" ht="12.75" customHeight="1" thickBot="1" x14ac:dyDescent="0.3">
      <c r="A10" s="97" t="s">
        <v>133</v>
      </c>
      <c r="B10" s="170"/>
      <c r="C10" s="170"/>
      <c r="D10" s="170"/>
      <c r="E10" s="170"/>
      <c r="F10" s="182">
        <v>0</v>
      </c>
      <c r="G10" s="170"/>
    </row>
    <row r="11" spans="1:7" ht="12.75" customHeight="1" thickTop="1" x14ac:dyDescent="0.25">
      <c r="A11" s="54" t="s">
        <v>3</v>
      </c>
      <c r="B11" s="170"/>
      <c r="C11" s="170"/>
      <c r="D11" s="170"/>
      <c r="E11" s="170"/>
      <c r="F11" s="183">
        <f>F9+F10</f>
        <v>0</v>
      </c>
      <c r="G11" s="170"/>
    </row>
    <row r="12" spans="1:7" ht="12" customHeight="1" x14ac:dyDescent="0.25">
      <c r="A12" s="170"/>
      <c r="B12" s="170"/>
      <c r="C12" s="170"/>
      <c r="D12" s="170"/>
      <c r="E12" s="170"/>
      <c r="F12" s="170"/>
      <c r="G12" s="170"/>
    </row>
    <row r="13" spans="1:7" ht="13.5" customHeight="1" x14ac:dyDescent="0.25">
      <c r="A13" s="96" t="s">
        <v>83</v>
      </c>
      <c r="B13" s="170"/>
      <c r="C13" s="170"/>
      <c r="D13" s="170"/>
      <c r="E13" s="170"/>
      <c r="F13" s="170"/>
      <c r="G13" s="170"/>
    </row>
    <row r="14" spans="1:7" ht="9.75" customHeight="1" x14ac:dyDescent="0.25">
      <c r="A14" s="170"/>
      <c r="B14" s="170"/>
      <c r="C14" s="170"/>
      <c r="D14" s="170"/>
      <c r="E14" s="170"/>
      <c r="F14" s="170"/>
      <c r="G14" s="170"/>
    </row>
    <row r="15" spans="1:7" ht="13.5" customHeight="1" x14ac:dyDescent="0.25">
      <c r="A15" s="184" t="s">
        <v>5</v>
      </c>
      <c r="B15" s="184"/>
      <c r="C15" s="184"/>
      <c r="D15" s="107">
        <v>0</v>
      </c>
      <c r="E15" s="108">
        <f>D15*2495/12</f>
        <v>0</v>
      </c>
      <c r="F15" s="184"/>
      <c r="G15" s="170"/>
    </row>
    <row r="16" spans="1:7" ht="13.5" customHeight="1" x14ac:dyDescent="0.25">
      <c r="A16" s="184" t="s">
        <v>6</v>
      </c>
      <c r="B16" s="184"/>
      <c r="C16" s="184"/>
      <c r="D16" s="185"/>
      <c r="E16" s="184"/>
      <c r="F16" s="184"/>
      <c r="G16" s="170"/>
    </row>
    <row r="17" spans="1:9" ht="13.5" customHeight="1" x14ac:dyDescent="0.25">
      <c r="A17" s="96">
        <v>1</v>
      </c>
      <c r="B17" s="184" t="s">
        <v>7</v>
      </c>
      <c r="C17" s="184"/>
      <c r="D17" s="186">
        <v>0</v>
      </c>
      <c r="E17" s="108">
        <f>IF(D17=0,0,(D17/D18)*2495/12)</f>
        <v>0</v>
      </c>
      <c r="F17" s="184"/>
      <c r="G17" s="170"/>
    </row>
    <row r="18" spans="1:9" ht="13.5" customHeight="1" x14ac:dyDescent="0.25">
      <c r="A18" s="184"/>
      <c r="B18" s="184" t="s">
        <v>8</v>
      </c>
      <c r="C18" s="184"/>
      <c r="D18" s="187">
        <v>0</v>
      </c>
      <c r="E18" s="184"/>
      <c r="F18" s="184"/>
      <c r="G18" s="170"/>
    </row>
    <row r="19" spans="1:9" ht="13.5" customHeight="1" x14ac:dyDescent="0.25">
      <c r="A19" s="96">
        <v>2</v>
      </c>
      <c r="B19" s="184" t="s">
        <v>7</v>
      </c>
      <c r="C19" s="184"/>
      <c r="D19" s="186">
        <v>0</v>
      </c>
      <c r="E19" s="108">
        <f>IF(D19=0,0,(D19/D20)*2495/12)</f>
        <v>0</v>
      </c>
      <c r="F19" s="184"/>
      <c r="G19" s="170"/>
    </row>
    <row r="20" spans="1:9" ht="12.75" customHeight="1" x14ac:dyDescent="0.25">
      <c r="A20" s="184"/>
      <c r="B20" s="184" t="s">
        <v>8</v>
      </c>
      <c r="C20" s="184"/>
      <c r="D20" s="188">
        <v>0</v>
      </c>
      <c r="E20" s="184"/>
      <c r="F20" s="184"/>
      <c r="G20" s="170"/>
    </row>
    <row r="21" spans="1:9" ht="9.75" customHeight="1" x14ac:dyDescent="0.25">
      <c r="A21" s="184"/>
      <c r="B21" s="184"/>
      <c r="C21" s="184"/>
      <c r="D21" s="184"/>
      <c r="E21" s="184"/>
      <c r="F21" s="184"/>
      <c r="G21" s="170"/>
    </row>
    <row r="22" spans="1:9" ht="12.75" customHeight="1" x14ac:dyDescent="0.25">
      <c r="A22" s="184" t="s">
        <v>9</v>
      </c>
      <c r="B22" s="184"/>
      <c r="C22" s="184"/>
      <c r="D22" s="184"/>
      <c r="E22" s="184"/>
      <c r="F22" s="114">
        <f>IF((E15+E17+E19)&lt;=2495,(E15+E17+E19),2495)</f>
        <v>0</v>
      </c>
      <c r="G22" s="96" t="s">
        <v>10</v>
      </c>
    </row>
    <row r="23" spans="1:9" ht="12.75" customHeight="1" x14ac:dyDescent="0.25">
      <c r="A23" s="184"/>
      <c r="B23" s="184"/>
      <c r="C23" s="184"/>
      <c r="D23" s="184"/>
      <c r="E23" s="184"/>
      <c r="F23" s="184"/>
      <c r="G23" s="170"/>
    </row>
    <row r="24" spans="1:9" ht="12.75" customHeight="1" x14ac:dyDescent="0.25">
      <c r="A24" s="96" t="s">
        <v>11</v>
      </c>
      <c r="B24" s="184"/>
      <c r="C24" s="184"/>
      <c r="D24" s="184"/>
      <c r="E24" s="184"/>
      <c r="F24" s="184"/>
      <c r="G24" s="170"/>
    </row>
    <row r="25" spans="1:9" ht="9" customHeight="1" x14ac:dyDescent="0.25">
      <c r="A25" s="184"/>
      <c r="B25" s="184"/>
      <c r="C25" s="184"/>
      <c r="D25" s="184"/>
      <c r="E25" s="184"/>
      <c r="F25" s="184"/>
      <c r="G25" s="170"/>
    </row>
    <row r="26" spans="1:9" ht="12.75" customHeight="1" x14ac:dyDescent="0.25">
      <c r="A26" s="184" t="s">
        <v>12</v>
      </c>
      <c r="B26" s="184"/>
      <c r="C26" s="184"/>
      <c r="D26" s="184"/>
      <c r="E26" s="184"/>
      <c r="F26" s="184"/>
      <c r="G26" s="170"/>
    </row>
    <row r="27" spans="1:9" ht="13.5" customHeight="1" thickBot="1" x14ac:dyDescent="0.3">
      <c r="A27" s="184" t="s">
        <v>13</v>
      </c>
      <c r="B27" s="184"/>
      <c r="C27" s="184"/>
      <c r="D27" s="184"/>
      <c r="E27" s="184"/>
      <c r="F27" s="116">
        <v>0</v>
      </c>
      <c r="G27" s="96" t="s">
        <v>14</v>
      </c>
    </row>
    <row r="28" spans="1:9" ht="12.75" customHeight="1" thickTop="1" x14ac:dyDescent="0.25">
      <c r="A28" s="184"/>
      <c r="B28" s="184"/>
      <c r="C28" s="184"/>
      <c r="D28" s="184"/>
      <c r="E28" s="184"/>
      <c r="F28" s="184"/>
      <c r="G28" s="170"/>
    </row>
    <row r="29" spans="1:9" ht="12.75" customHeight="1" x14ac:dyDescent="0.25">
      <c r="A29" s="96" t="s">
        <v>84</v>
      </c>
      <c r="B29" s="184"/>
      <c r="C29" s="184"/>
      <c r="D29" s="184"/>
      <c r="E29" s="184"/>
      <c r="F29" s="114">
        <f>IF(F22-F27&lt;=0,0,F22-F27)</f>
        <v>0</v>
      </c>
      <c r="G29" s="96" t="s">
        <v>16</v>
      </c>
      <c r="I29" s="189"/>
    </row>
    <row r="30" spans="1:9" ht="12.75" customHeight="1" x14ac:dyDescent="0.25">
      <c r="A30" s="97" t="s">
        <v>17</v>
      </c>
      <c r="B30" s="97"/>
      <c r="C30" s="97"/>
      <c r="D30" s="97"/>
      <c r="E30" s="97"/>
      <c r="F30" s="117">
        <f>IF(F22-F27&lt;=0,0,IF(F22-F27&gt;=F11*0.191,F11*0.191,F22-F27))</f>
        <v>0</v>
      </c>
      <c r="G30" s="97" t="s">
        <v>18</v>
      </c>
      <c r="I30" s="117"/>
    </row>
    <row r="31" spans="1:9" ht="11.25" customHeight="1" x14ac:dyDescent="0.25">
      <c r="A31" s="96"/>
      <c r="B31" s="184"/>
      <c r="C31" s="184"/>
      <c r="D31" s="184"/>
      <c r="E31" s="184"/>
      <c r="F31" s="114"/>
      <c r="G31" s="96"/>
      <c r="I31" s="189"/>
    </row>
    <row r="32" spans="1:9" x14ac:dyDescent="0.25">
      <c r="A32" s="96" t="s">
        <v>19</v>
      </c>
      <c r="B32" s="184"/>
      <c r="C32" s="184"/>
      <c r="D32" s="184"/>
      <c r="E32" s="184"/>
      <c r="F32" s="184"/>
      <c r="G32" s="170"/>
    </row>
    <row r="33" spans="1:10" ht="9.75" customHeight="1" x14ac:dyDescent="0.25">
      <c r="A33" s="184"/>
      <c r="B33" s="184"/>
      <c r="C33" s="184"/>
      <c r="D33" s="184"/>
      <c r="E33" s="184"/>
      <c r="F33" s="184"/>
      <c r="G33" s="170"/>
    </row>
    <row r="34" spans="1:10" ht="12.75" customHeight="1" x14ac:dyDescent="0.25">
      <c r="A34" s="184" t="s">
        <v>20</v>
      </c>
      <c r="B34" s="184"/>
      <c r="C34" s="184"/>
      <c r="D34" s="184"/>
      <c r="E34" s="184"/>
      <c r="F34" s="190">
        <f>F11</f>
        <v>0</v>
      </c>
      <c r="G34" s="170"/>
    </row>
    <row r="35" spans="1:10" ht="14.25" customHeight="1" thickBot="1" x14ac:dyDescent="0.3">
      <c r="A35" s="184" t="s">
        <v>21</v>
      </c>
      <c r="B35" s="184"/>
      <c r="C35" s="184"/>
      <c r="D35" s="184"/>
      <c r="E35" s="184"/>
      <c r="F35" s="191">
        <f>F29</f>
        <v>0</v>
      </c>
      <c r="G35" s="96" t="s">
        <v>16</v>
      </c>
    </row>
    <row r="36" spans="1:10" ht="14.25" customHeight="1" thickTop="1" x14ac:dyDescent="0.25">
      <c r="A36" s="184" t="s">
        <v>22</v>
      </c>
      <c r="B36" s="184"/>
      <c r="C36" s="184"/>
      <c r="D36" s="184"/>
      <c r="E36" s="184"/>
      <c r="F36" s="190">
        <f>IF(F34-F35&lt;=0,0,F34-F35)</f>
        <v>0</v>
      </c>
      <c r="G36" s="170"/>
    </row>
    <row r="37" spans="1:10" ht="9.75" customHeight="1" x14ac:dyDescent="0.25">
      <c r="A37" s="184"/>
      <c r="B37" s="184"/>
      <c r="C37" s="184"/>
      <c r="D37" s="184"/>
      <c r="E37" s="184"/>
      <c r="F37" s="190"/>
      <c r="G37" s="170"/>
    </row>
    <row r="38" spans="1:10" ht="12.75" customHeight="1" x14ac:dyDescent="0.25">
      <c r="A38" s="184" t="s">
        <v>23</v>
      </c>
      <c r="B38" s="184"/>
      <c r="C38" s="184"/>
      <c r="D38" s="190">
        <f>F36</f>
        <v>0</v>
      </c>
      <c r="E38" s="184" t="s">
        <v>137</v>
      </c>
      <c r="F38" s="190">
        <f>F36*23.61%</f>
        <v>0</v>
      </c>
      <c r="G38" s="170"/>
      <c r="J38" s="54"/>
    </row>
    <row r="39" spans="1:10" ht="13.5" customHeight="1" thickBot="1" x14ac:dyDescent="0.3">
      <c r="A39" s="184" t="s">
        <v>24</v>
      </c>
      <c r="B39" s="184"/>
      <c r="C39" s="184"/>
      <c r="D39" s="184"/>
      <c r="E39" s="184"/>
      <c r="F39" s="191">
        <f>F35</f>
        <v>0</v>
      </c>
      <c r="G39" s="170"/>
      <c r="J39" s="54"/>
    </row>
    <row r="40" spans="1:10" s="193" customFormat="1" ht="13.5" thickTop="1" x14ac:dyDescent="0.2">
      <c r="A40" s="192" t="s">
        <v>37</v>
      </c>
      <c r="B40" s="96"/>
      <c r="C40" s="96"/>
      <c r="D40" s="96"/>
      <c r="E40" s="96"/>
      <c r="F40" s="114">
        <f>IF((F38-F39)&lt;0,0,(F38-F39))</f>
        <v>0</v>
      </c>
      <c r="G40" s="96"/>
    </row>
    <row r="41" spans="1:10" ht="11.25" customHeight="1" x14ac:dyDescent="0.25">
      <c r="A41" s="184"/>
      <c r="B41" s="184"/>
      <c r="C41" s="184"/>
      <c r="D41" s="184"/>
      <c r="E41" s="184"/>
      <c r="F41" s="184"/>
      <c r="G41" s="170"/>
      <c r="J41" s="54"/>
    </row>
    <row r="42" spans="1:10" x14ac:dyDescent="0.25">
      <c r="A42" s="121" t="s">
        <v>26</v>
      </c>
      <c r="B42" s="194"/>
      <c r="C42" s="194"/>
      <c r="D42" s="194"/>
      <c r="E42" s="194"/>
      <c r="F42" s="195"/>
      <c r="G42" s="170"/>
      <c r="J42" s="54"/>
    </row>
    <row r="43" spans="1:10" ht="12.75" customHeight="1" x14ac:dyDescent="0.25">
      <c r="A43" s="124"/>
      <c r="B43" s="125" t="s">
        <v>91</v>
      </c>
      <c r="C43" s="125"/>
      <c r="D43" s="126">
        <v>50853</v>
      </c>
      <c r="E43" s="127">
        <f>D43/12</f>
        <v>4237.75</v>
      </c>
      <c r="F43" s="128"/>
      <c r="G43" s="170"/>
    </row>
    <row r="44" spans="1:10" ht="12.75" customHeight="1" x14ac:dyDescent="0.25">
      <c r="A44" s="124" t="s">
        <v>20</v>
      </c>
      <c r="B44" s="132"/>
      <c r="C44" s="132"/>
      <c r="D44" s="132"/>
      <c r="E44" s="132"/>
      <c r="F44" s="196">
        <f>F34</f>
        <v>0</v>
      </c>
      <c r="G44" s="170"/>
    </row>
    <row r="45" spans="1:10" ht="13.5" customHeight="1" x14ac:dyDescent="0.25">
      <c r="A45" s="124" t="s">
        <v>27</v>
      </c>
      <c r="B45" s="132"/>
      <c r="C45" s="132"/>
      <c r="D45" s="132"/>
      <c r="E45" s="197"/>
      <c r="F45" s="198">
        <f>F40</f>
        <v>0</v>
      </c>
      <c r="G45" s="96"/>
    </row>
    <row r="46" spans="1:10" x14ac:dyDescent="0.25">
      <c r="A46" s="124" t="s">
        <v>28</v>
      </c>
      <c r="B46" s="132"/>
      <c r="C46" s="132"/>
      <c r="D46" s="132"/>
      <c r="E46" s="132"/>
      <c r="F46" s="199">
        <f>F44+F45</f>
        <v>0</v>
      </c>
      <c r="G46" s="170"/>
    </row>
    <row r="47" spans="1:10" x14ac:dyDescent="0.25">
      <c r="A47" s="131" t="s">
        <v>90</v>
      </c>
      <c r="B47" s="132"/>
      <c r="C47" s="127">
        <f>D15*E43</f>
        <v>0</v>
      </c>
      <c r="D47" s="133">
        <f>IF(D17=0,0,(D17/D18)*D43/12)</f>
        <v>0</v>
      </c>
      <c r="E47" s="133">
        <f>IF(D19=0,0,(D19/D20)*D43/12)</f>
        <v>0</v>
      </c>
      <c r="F47" s="129">
        <f>IF((C47+D47+E47)&gt;50853,50853,(C47+D47+E47))</f>
        <v>0</v>
      </c>
      <c r="G47" s="170"/>
    </row>
    <row r="48" spans="1:10" ht="7.5" customHeight="1" x14ac:dyDescent="0.25">
      <c r="A48" s="131"/>
      <c r="B48" s="132"/>
      <c r="C48" s="132"/>
      <c r="D48" s="132"/>
      <c r="E48" s="132"/>
      <c r="F48" s="200"/>
      <c r="G48" s="170"/>
    </row>
    <row r="49" spans="1:7" x14ac:dyDescent="0.25">
      <c r="A49" s="135" t="s">
        <v>29</v>
      </c>
      <c r="B49" s="136"/>
      <c r="C49" s="137"/>
      <c r="D49" s="137" t="s">
        <v>135</v>
      </c>
      <c r="E49" s="138">
        <f>IF((F47&lt;F46),F47,F46)</f>
        <v>0</v>
      </c>
      <c r="F49" s="139">
        <f>FLOOR(E49*7.75%,0.01)</f>
        <v>0</v>
      </c>
      <c r="G49" s="170"/>
    </row>
    <row r="50" spans="1:7" ht="12.75" customHeight="1" x14ac:dyDescent="0.25">
      <c r="A50" s="184"/>
      <c r="B50" s="184"/>
      <c r="C50" s="184"/>
      <c r="D50" s="190"/>
      <c r="E50" s="184"/>
      <c r="F50" s="106"/>
      <c r="G50" s="96"/>
    </row>
    <row r="51" spans="1:7" ht="15" customHeight="1" x14ac:dyDescent="0.25">
      <c r="A51" s="184"/>
      <c r="B51" s="265" t="s">
        <v>146</v>
      </c>
      <c r="C51" s="184"/>
      <c r="D51" s="190"/>
      <c r="E51" s="184"/>
      <c r="F51" s="106"/>
      <c r="G51" s="96"/>
    </row>
    <row r="52" spans="1:7" ht="15" customHeight="1" x14ac:dyDescent="0.25">
      <c r="A52" s="184"/>
      <c r="B52" s="184"/>
      <c r="C52" s="184"/>
      <c r="D52" s="190"/>
      <c r="E52" s="184"/>
      <c r="F52" s="106"/>
      <c r="G52" s="96"/>
    </row>
    <row r="53" spans="1:7" ht="24.75" customHeight="1" x14ac:dyDescent="0.25">
      <c r="A53" s="184"/>
      <c r="B53" s="184"/>
      <c r="C53" s="184"/>
      <c r="D53" s="190"/>
      <c r="E53" s="184"/>
      <c r="F53" s="106"/>
      <c r="G53" s="96"/>
    </row>
    <row r="54" spans="1:7" x14ac:dyDescent="0.25">
      <c r="A54" s="96" t="s">
        <v>30</v>
      </c>
      <c r="B54" s="184"/>
      <c r="C54" s="184"/>
      <c r="D54" s="184"/>
      <c r="E54" s="184"/>
      <c r="F54" s="184"/>
      <c r="G54" s="170"/>
    </row>
    <row r="55" spans="1:7" ht="6" customHeight="1" x14ac:dyDescent="0.25">
      <c r="A55" s="184"/>
      <c r="B55" s="184"/>
      <c r="C55" s="184"/>
      <c r="D55" s="184"/>
      <c r="E55" s="184"/>
      <c r="F55" s="184"/>
      <c r="G55" s="170"/>
    </row>
    <row r="56" spans="1:7" ht="12.75" customHeight="1" x14ac:dyDescent="0.25">
      <c r="A56" s="184" t="s">
        <v>20</v>
      </c>
      <c r="B56" s="184"/>
      <c r="C56" s="184"/>
      <c r="D56" s="184"/>
      <c r="E56" s="190">
        <f>F9</f>
        <v>0</v>
      </c>
      <c r="F56" s="184"/>
      <c r="G56" s="170"/>
    </row>
    <row r="57" spans="1:7" ht="12.75" customHeight="1" x14ac:dyDescent="0.25">
      <c r="A57" s="184" t="s">
        <v>31</v>
      </c>
      <c r="B57" s="184"/>
      <c r="C57" s="184"/>
      <c r="D57" s="184"/>
      <c r="E57" s="190">
        <f>F10</f>
        <v>0</v>
      </c>
      <c r="F57" s="184"/>
      <c r="G57" s="170"/>
    </row>
    <row r="58" spans="1:7" ht="12.75" customHeight="1" thickBot="1" x14ac:dyDescent="0.3">
      <c r="A58" s="184" t="s">
        <v>32</v>
      </c>
      <c r="B58" s="184"/>
      <c r="C58" s="184"/>
      <c r="D58" s="184"/>
      <c r="E58" s="191">
        <f>IF((F40)&lt;0.4,0,F40)</f>
        <v>0</v>
      </c>
      <c r="F58" s="184"/>
      <c r="G58" s="170"/>
    </row>
    <row r="59" spans="1:7" ht="13.5" customHeight="1" thickTop="1" x14ac:dyDescent="0.25">
      <c r="A59" s="184" t="s">
        <v>33</v>
      </c>
      <c r="B59" s="184"/>
      <c r="C59" s="184"/>
      <c r="D59" s="184"/>
      <c r="E59" s="190">
        <f>SUM(E56:E58)</f>
        <v>0</v>
      </c>
      <c r="F59" s="184"/>
      <c r="G59" s="170"/>
    </row>
    <row r="60" spans="1:7" ht="6" customHeight="1" x14ac:dyDescent="0.25">
      <c r="A60" s="201"/>
      <c r="B60" s="201"/>
      <c r="C60" s="201"/>
      <c r="D60" s="201"/>
      <c r="E60" s="202"/>
      <c r="F60" s="201"/>
      <c r="G60" s="203"/>
    </row>
    <row r="61" spans="1:7" ht="9.75" customHeight="1" x14ac:dyDescent="0.25">
      <c r="A61" s="170"/>
      <c r="B61" s="170"/>
      <c r="C61" s="170"/>
      <c r="D61" s="170"/>
      <c r="E61" s="170"/>
      <c r="F61" s="170"/>
      <c r="G61" s="170"/>
    </row>
    <row r="62" spans="1:7" ht="9.75" customHeight="1" x14ac:dyDescent="0.25">
      <c r="A62" s="184"/>
      <c r="B62" s="184"/>
      <c r="C62" s="184"/>
      <c r="D62" s="184"/>
      <c r="E62" s="190"/>
      <c r="F62" s="184"/>
      <c r="G62" s="170"/>
    </row>
    <row r="63" spans="1:7" x14ac:dyDescent="0.25">
      <c r="A63" s="52" t="s">
        <v>34</v>
      </c>
      <c r="B63" s="204"/>
      <c r="C63" s="204"/>
      <c r="D63" s="204"/>
      <c r="E63" s="205"/>
      <c r="F63" s="204"/>
      <c r="G63" s="170"/>
    </row>
    <row r="64" spans="1:7" ht="9.75" customHeight="1" x14ac:dyDescent="0.25">
      <c r="A64" s="204"/>
      <c r="B64" s="204"/>
      <c r="C64" s="204"/>
      <c r="D64" s="204"/>
      <c r="E64" s="205"/>
      <c r="F64" s="204"/>
      <c r="G64" s="170"/>
    </row>
    <row r="65" spans="1:9" x14ac:dyDescent="0.25">
      <c r="A65" s="52" t="s">
        <v>35</v>
      </c>
      <c r="B65" s="52"/>
      <c r="C65" s="52"/>
      <c r="D65" s="52"/>
      <c r="E65" s="144">
        <f>INT(E59)</f>
        <v>0</v>
      </c>
      <c r="F65" s="204"/>
      <c r="G65" s="170"/>
    </row>
    <row r="66" spans="1:9" x14ac:dyDescent="0.25">
      <c r="A66" s="52" t="s">
        <v>36</v>
      </c>
      <c r="B66" s="52"/>
      <c r="C66" s="52"/>
      <c r="D66" s="52"/>
      <c r="E66" s="144">
        <f>INT(E57)</f>
        <v>0</v>
      </c>
      <c r="F66" s="52" t="s">
        <v>18</v>
      </c>
      <c r="G66" s="170"/>
      <c r="I66" s="169"/>
    </row>
    <row r="67" spans="1:9" x14ac:dyDescent="0.25">
      <c r="A67" s="52" t="s">
        <v>37</v>
      </c>
      <c r="B67" s="52"/>
      <c r="C67" s="52"/>
      <c r="D67" s="52"/>
      <c r="E67" s="144">
        <f>CEILING(E58,1)</f>
        <v>0</v>
      </c>
      <c r="F67" s="204"/>
      <c r="G67" s="170"/>
    </row>
    <row r="68" spans="1:9" ht="4.5" customHeight="1" x14ac:dyDescent="0.25">
      <c r="A68" s="206"/>
      <c r="B68" s="206"/>
      <c r="C68" s="206"/>
      <c r="D68" s="206"/>
      <c r="E68" s="206"/>
      <c r="F68" s="206"/>
      <c r="G68" s="172"/>
      <c r="I68" s="169"/>
    </row>
    <row r="69" spans="1:9" x14ac:dyDescent="0.25">
      <c r="A69" s="184"/>
      <c r="B69" s="184"/>
      <c r="C69" s="184"/>
      <c r="D69" s="184"/>
      <c r="E69" s="184"/>
      <c r="F69" s="184"/>
      <c r="G69" s="170"/>
      <c r="I69" s="169"/>
    </row>
    <row r="70" spans="1:9" x14ac:dyDescent="0.25">
      <c r="A70" s="184"/>
      <c r="B70" s="184"/>
      <c r="C70" s="184"/>
      <c r="D70" s="184"/>
      <c r="E70" s="184"/>
      <c r="F70" s="184"/>
      <c r="G70" s="170"/>
    </row>
    <row r="71" spans="1:9" x14ac:dyDescent="0.25">
      <c r="A71" s="184"/>
      <c r="B71" s="207" t="s">
        <v>38</v>
      </c>
      <c r="C71" s="208"/>
      <c r="D71" s="208"/>
      <c r="E71" s="208"/>
      <c r="F71" s="209"/>
      <c r="G71" s="170"/>
    </row>
    <row r="72" spans="1:9" x14ac:dyDescent="0.25">
      <c r="A72" s="184"/>
      <c r="B72" s="210"/>
      <c r="C72" s="156"/>
      <c r="D72" s="156"/>
      <c r="E72" s="156"/>
      <c r="F72" s="211"/>
      <c r="G72" s="170"/>
    </row>
    <row r="73" spans="1:9" x14ac:dyDescent="0.25">
      <c r="A73" s="184"/>
      <c r="B73" s="210"/>
      <c r="C73" s="156"/>
      <c r="D73" s="156"/>
      <c r="E73" s="156"/>
      <c r="F73" s="211"/>
      <c r="G73" s="170"/>
    </row>
    <row r="74" spans="1:9" x14ac:dyDescent="0.25">
      <c r="A74" s="184"/>
      <c r="B74" s="210"/>
      <c r="C74" s="156"/>
      <c r="D74" s="156"/>
      <c r="E74" s="156"/>
      <c r="F74" s="211"/>
      <c r="G74" s="170"/>
    </row>
    <row r="75" spans="1:9" x14ac:dyDescent="0.25">
      <c r="A75" s="170"/>
      <c r="B75" s="212"/>
      <c r="C75" s="213"/>
      <c r="D75" s="213"/>
      <c r="E75" s="213"/>
      <c r="F75" s="214"/>
      <c r="G75" s="170"/>
    </row>
    <row r="76" spans="1:9" x14ac:dyDescent="0.25">
      <c r="A76" s="170"/>
      <c r="B76" s="212"/>
      <c r="C76" s="213"/>
      <c r="D76" s="213"/>
      <c r="E76" s="213"/>
      <c r="F76" s="214"/>
      <c r="G76" s="170"/>
    </row>
    <row r="77" spans="1:9" x14ac:dyDescent="0.25">
      <c r="A77" s="170"/>
      <c r="B77" s="212"/>
      <c r="C77" s="213"/>
      <c r="D77" s="213"/>
      <c r="E77" s="213"/>
      <c r="F77" s="214"/>
      <c r="G77" s="170"/>
    </row>
    <row r="78" spans="1:9" x14ac:dyDescent="0.25">
      <c r="A78" s="170"/>
      <c r="B78" s="212"/>
      <c r="C78" s="213"/>
      <c r="D78" s="213"/>
      <c r="E78" s="213"/>
      <c r="F78" s="214"/>
      <c r="G78" s="170"/>
    </row>
    <row r="79" spans="1:9" x14ac:dyDescent="0.25">
      <c r="A79" s="170"/>
      <c r="B79" s="212"/>
      <c r="C79" s="213"/>
      <c r="D79" s="213"/>
      <c r="E79" s="213"/>
      <c r="F79" s="214"/>
      <c r="G79" s="170"/>
    </row>
    <row r="80" spans="1:9" x14ac:dyDescent="0.25">
      <c r="A80" s="170"/>
      <c r="B80" s="212"/>
      <c r="C80" s="213"/>
      <c r="D80" s="213"/>
      <c r="E80" s="213"/>
      <c r="F80" s="214"/>
      <c r="G80" s="170"/>
    </row>
    <row r="81" spans="1:7" x14ac:dyDescent="0.25">
      <c r="A81" s="170"/>
      <c r="B81" s="212"/>
      <c r="C81" s="213"/>
      <c r="D81" s="213"/>
      <c r="E81" s="213"/>
      <c r="F81" s="214"/>
      <c r="G81" s="170"/>
    </row>
    <row r="82" spans="1:7" x14ac:dyDescent="0.25">
      <c r="A82" s="170"/>
      <c r="B82" s="212"/>
      <c r="C82" s="213"/>
      <c r="D82" s="213"/>
      <c r="E82" s="213"/>
      <c r="F82" s="214"/>
      <c r="G82" s="170"/>
    </row>
    <row r="83" spans="1:7" x14ac:dyDescent="0.25">
      <c r="A83" s="170"/>
      <c r="B83" s="212"/>
      <c r="C83" s="213"/>
      <c r="D83" s="213"/>
      <c r="E83" s="213"/>
      <c r="F83" s="214"/>
      <c r="G83" s="170"/>
    </row>
    <row r="84" spans="1:7" x14ac:dyDescent="0.25">
      <c r="A84" s="170"/>
      <c r="B84" s="212"/>
      <c r="C84" s="213"/>
      <c r="D84" s="213"/>
      <c r="E84" s="213"/>
      <c r="F84" s="214"/>
      <c r="G84" s="170"/>
    </row>
    <row r="85" spans="1:7" x14ac:dyDescent="0.25">
      <c r="A85" s="170"/>
      <c r="B85" s="212"/>
      <c r="C85" s="213"/>
      <c r="D85" s="213"/>
      <c r="E85" s="213"/>
      <c r="F85" s="214"/>
      <c r="G85" s="170"/>
    </row>
    <row r="86" spans="1:7" x14ac:dyDescent="0.25">
      <c r="A86" s="170"/>
      <c r="B86" s="212"/>
      <c r="C86" s="213"/>
      <c r="D86" s="213"/>
      <c r="E86" s="213"/>
      <c r="F86" s="214"/>
      <c r="G86" s="170"/>
    </row>
    <row r="87" spans="1:7" x14ac:dyDescent="0.25">
      <c r="A87" s="170"/>
      <c r="B87" s="212"/>
      <c r="C87" s="213"/>
      <c r="D87" s="213"/>
      <c r="E87" s="213"/>
      <c r="F87" s="214"/>
      <c r="G87" s="170"/>
    </row>
    <row r="88" spans="1:7" x14ac:dyDescent="0.25">
      <c r="A88" s="170"/>
      <c r="B88" s="212"/>
      <c r="C88" s="213"/>
      <c r="D88" s="213"/>
      <c r="E88" s="213"/>
      <c r="F88" s="214"/>
      <c r="G88" s="170"/>
    </row>
    <row r="89" spans="1:7" x14ac:dyDescent="0.25">
      <c r="A89" s="170"/>
      <c r="B89" s="212"/>
      <c r="C89" s="213"/>
      <c r="D89" s="213"/>
      <c r="E89" s="213"/>
      <c r="F89" s="214"/>
      <c r="G89" s="170"/>
    </row>
    <row r="90" spans="1:7" x14ac:dyDescent="0.25">
      <c r="A90" s="170"/>
      <c r="B90" s="212"/>
      <c r="C90" s="213"/>
      <c r="D90" s="213"/>
      <c r="E90" s="213"/>
      <c r="F90" s="214"/>
      <c r="G90" s="170"/>
    </row>
    <row r="91" spans="1:7" x14ac:dyDescent="0.25">
      <c r="A91" s="170"/>
      <c r="B91" s="212"/>
      <c r="C91" s="213"/>
      <c r="D91" s="213"/>
      <c r="E91" s="213"/>
      <c r="F91" s="214"/>
      <c r="G91" s="170"/>
    </row>
    <row r="92" spans="1:7" x14ac:dyDescent="0.25">
      <c r="A92" s="170"/>
      <c r="B92" s="215"/>
      <c r="C92" s="180"/>
      <c r="D92" s="180"/>
      <c r="E92" s="180"/>
      <c r="F92" s="181"/>
      <c r="G92" s="170"/>
    </row>
    <row r="93" spans="1:7" x14ac:dyDescent="0.25">
      <c r="A93" s="170"/>
      <c r="B93" s="265" t="s">
        <v>146</v>
      </c>
      <c r="C93" s="170"/>
      <c r="D93" s="170"/>
      <c r="E93" s="170"/>
      <c r="F93" s="170"/>
      <c r="G93" s="170"/>
    </row>
    <row r="94" spans="1:7" x14ac:dyDescent="0.25">
      <c r="A94" s="170"/>
      <c r="B94" s="170"/>
      <c r="C94" s="170"/>
      <c r="D94" s="170"/>
      <c r="E94" s="170"/>
      <c r="F94" s="170"/>
      <c r="G94" s="170"/>
    </row>
    <row r="95" spans="1:7" x14ac:dyDescent="0.25">
      <c r="A95" s="170"/>
      <c r="B95" s="170"/>
      <c r="C95" s="170"/>
      <c r="D95" s="170"/>
      <c r="E95" s="170"/>
      <c r="F95" s="170"/>
      <c r="G95" s="170"/>
    </row>
    <row r="96" spans="1:7" x14ac:dyDescent="0.25">
      <c r="A96" s="170"/>
      <c r="B96" s="170"/>
      <c r="C96" s="170"/>
      <c r="D96" s="170"/>
      <c r="E96" s="170"/>
      <c r="F96" s="170"/>
      <c r="G96" s="170"/>
    </row>
    <row r="97" spans="1:7" x14ac:dyDescent="0.25">
      <c r="A97" s="170"/>
      <c r="B97" s="170"/>
      <c r="C97" s="170"/>
      <c r="D97" s="170"/>
      <c r="E97" s="170"/>
      <c r="F97" s="170"/>
      <c r="G97" s="170"/>
    </row>
    <row r="98" spans="1:7" x14ac:dyDescent="0.25">
      <c r="A98" s="170"/>
      <c r="B98" s="170"/>
      <c r="C98" s="170"/>
      <c r="D98" s="170"/>
      <c r="E98" s="170"/>
      <c r="F98" s="170"/>
      <c r="G98" s="170"/>
    </row>
    <row r="99" spans="1:7" ht="16.5" customHeight="1" x14ac:dyDescent="0.25">
      <c r="A99" s="170"/>
      <c r="B99" s="170"/>
      <c r="C99" s="170"/>
      <c r="D99" s="170"/>
      <c r="E99" s="170"/>
      <c r="F99" s="170"/>
      <c r="G99" s="170"/>
    </row>
  </sheetData>
  <sheetProtection algorithmName="SHA-512" hashValue="ZPSyvznJd8y/EHoGSIO7DIUseB4b9coqp96fawgLvmgkYPNRvXFs3qIuy0FuOr5TUSFhrzKO7RGLa+s34dQ8nw==" saltValue="uNnYUYbGH84/Hm5/1W5jeQ==" spinCount="100000" sheet="1" objects="1" scenarios="1" selectLockedCells="1"/>
  <phoneticPr fontId="11" type="noConversion"/>
  <pageMargins left="0.75" right="0.61"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5"/>
  <sheetViews>
    <sheetView showGridLines="0" topLeftCell="A6" workbookViewId="0">
      <selection activeCell="C6" sqref="C6"/>
    </sheetView>
  </sheetViews>
  <sheetFormatPr defaultRowHeight="15" x14ac:dyDescent="0.25"/>
  <cols>
    <col min="1" max="1" width="2.28515625" customWidth="1"/>
    <col min="2" max="2" width="30.140625" customWidth="1"/>
    <col min="4" max="4" width="11.85546875" customWidth="1"/>
    <col min="5" max="5" width="16.42578125" customWidth="1"/>
    <col min="6" max="6" width="12.28515625" customWidth="1"/>
    <col min="7" max="7" width="4.5703125" customWidth="1"/>
    <col min="8" max="8" width="7.140625" customWidth="1"/>
    <col min="9" max="9" width="12.7109375" customWidth="1"/>
  </cols>
  <sheetData>
    <row r="1" spans="1:7" ht="27.75" customHeight="1" x14ac:dyDescent="0.25"/>
    <row r="2" spans="1:7" ht="23.25" x14ac:dyDescent="0.35">
      <c r="A2" s="94" t="s">
        <v>89</v>
      </c>
      <c r="B2" s="95"/>
      <c r="C2" s="95"/>
      <c r="D2" s="95"/>
      <c r="E2" s="95"/>
      <c r="F2" s="95"/>
      <c r="G2" s="95"/>
    </row>
    <row r="3" spans="1:7" ht="19.5" customHeight="1" x14ac:dyDescent="0.35">
      <c r="A3" s="173" t="s">
        <v>114</v>
      </c>
      <c r="B3" s="216"/>
      <c r="C3" s="95"/>
      <c r="D3" s="95"/>
      <c r="E3" s="95"/>
      <c r="F3" s="95"/>
      <c r="G3" s="95"/>
    </row>
    <row r="4" spans="1:7" x14ac:dyDescent="0.25">
      <c r="A4" s="217" t="s">
        <v>85</v>
      </c>
      <c r="B4" s="95"/>
      <c r="C4" s="95"/>
      <c r="D4" s="95"/>
      <c r="E4" s="95"/>
      <c r="F4" s="95"/>
      <c r="G4" s="95"/>
    </row>
    <row r="5" spans="1:7" ht="9.75" customHeight="1" x14ac:dyDescent="0.25">
      <c r="A5" s="218"/>
      <c r="B5" s="219"/>
      <c r="C5" s="219"/>
      <c r="D5" s="219"/>
      <c r="E5" s="219"/>
      <c r="F5" s="219"/>
      <c r="G5" s="219"/>
    </row>
    <row r="6" spans="1:7" x14ac:dyDescent="0.25">
      <c r="A6" s="218"/>
      <c r="B6" s="176" t="s">
        <v>0</v>
      </c>
      <c r="C6" s="220"/>
      <c r="D6" s="220"/>
      <c r="E6" s="221"/>
      <c r="F6" s="219"/>
      <c r="G6" s="219"/>
    </row>
    <row r="7" spans="1:7" x14ac:dyDescent="0.25">
      <c r="A7" s="218"/>
      <c r="B7" s="179" t="s">
        <v>1</v>
      </c>
      <c r="C7" s="222"/>
      <c r="D7" s="222"/>
      <c r="E7" s="223"/>
      <c r="F7" s="219" t="s">
        <v>39</v>
      </c>
      <c r="G7" s="219"/>
    </row>
    <row r="8" spans="1:7" x14ac:dyDescent="0.25">
      <c r="A8" s="218"/>
      <c r="B8" s="219"/>
      <c r="C8" s="219"/>
      <c r="D8" s="219"/>
      <c r="E8" s="219"/>
      <c r="F8" s="219"/>
      <c r="G8" s="219"/>
    </row>
    <row r="9" spans="1:7" ht="12.75" customHeight="1" x14ac:dyDescent="0.25">
      <c r="A9" s="97" t="s">
        <v>2</v>
      </c>
      <c r="B9" s="184"/>
      <c r="C9" s="184"/>
      <c r="D9" s="184"/>
      <c r="E9" s="184"/>
      <c r="F9" s="103">
        <v>0</v>
      </c>
      <c r="G9" s="184"/>
    </row>
    <row r="10" spans="1:7" ht="13.5" customHeight="1" thickBot="1" x14ac:dyDescent="0.3">
      <c r="A10" s="97" t="s">
        <v>133</v>
      </c>
      <c r="B10" s="184"/>
      <c r="C10" s="184"/>
      <c r="D10" s="184"/>
      <c r="E10" s="184"/>
      <c r="F10" s="182">
        <v>0</v>
      </c>
      <c r="G10" s="184"/>
    </row>
    <row r="11" spans="1:7" ht="13.5" customHeight="1" thickTop="1" x14ac:dyDescent="0.25">
      <c r="A11" s="97" t="s">
        <v>86</v>
      </c>
      <c r="B11" s="184"/>
      <c r="C11" s="184"/>
      <c r="D11" s="184"/>
      <c r="E11" s="184"/>
      <c r="F11" s="183">
        <f>F9+F10</f>
        <v>0</v>
      </c>
      <c r="G11" s="184"/>
    </row>
    <row r="12" spans="1:7" x14ac:dyDescent="0.25">
      <c r="A12" s="184"/>
      <c r="B12" s="184"/>
      <c r="C12" s="184"/>
      <c r="D12" s="184"/>
      <c r="E12" s="184"/>
      <c r="F12" s="184"/>
      <c r="G12" s="184"/>
    </row>
    <row r="13" spans="1:7" x14ac:dyDescent="0.25">
      <c r="A13" s="96" t="s">
        <v>83</v>
      </c>
      <c r="B13" s="184"/>
      <c r="C13" s="184"/>
      <c r="D13" s="184"/>
      <c r="E13" s="184"/>
      <c r="F13" s="184"/>
      <c r="G13" s="184"/>
    </row>
    <row r="14" spans="1:7" ht="9" customHeight="1" x14ac:dyDescent="0.25">
      <c r="A14" s="184"/>
      <c r="B14" s="184"/>
      <c r="C14" s="184"/>
      <c r="D14" s="184"/>
      <c r="E14" s="184"/>
      <c r="F14" s="184"/>
      <c r="G14" s="184"/>
    </row>
    <row r="15" spans="1:7" ht="13.5" customHeight="1" x14ac:dyDescent="0.25">
      <c r="A15" s="184" t="s">
        <v>5</v>
      </c>
      <c r="B15" s="184"/>
      <c r="C15" s="184"/>
      <c r="D15" s="107">
        <v>0</v>
      </c>
      <c r="E15" s="108">
        <f>D15*2066/12</f>
        <v>0</v>
      </c>
      <c r="F15" s="184"/>
      <c r="G15" s="184"/>
    </row>
    <row r="16" spans="1:7" ht="12.75" customHeight="1" x14ac:dyDescent="0.25">
      <c r="A16" s="184" t="s">
        <v>6</v>
      </c>
      <c r="B16" s="184"/>
      <c r="C16" s="184"/>
      <c r="D16" s="185"/>
      <c r="E16" s="190"/>
      <c r="F16" s="184"/>
      <c r="G16" s="184"/>
    </row>
    <row r="17" spans="1:9" ht="13.5" customHeight="1" x14ac:dyDescent="0.25">
      <c r="A17" s="96">
        <v>1</v>
      </c>
      <c r="B17" s="184" t="s">
        <v>7</v>
      </c>
      <c r="C17" s="184"/>
      <c r="D17" s="186">
        <v>0</v>
      </c>
      <c r="E17" s="108">
        <f>IF(D17=0,0,(D17/D18)*2066/12)</f>
        <v>0</v>
      </c>
      <c r="F17" s="184"/>
      <c r="G17" s="184"/>
    </row>
    <row r="18" spans="1:9" ht="13.5" customHeight="1" x14ac:dyDescent="0.25">
      <c r="A18" s="184"/>
      <c r="B18" s="184" t="s">
        <v>8</v>
      </c>
      <c r="C18" s="184"/>
      <c r="D18" s="187">
        <v>0</v>
      </c>
      <c r="E18" s="190"/>
      <c r="F18" s="184"/>
      <c r="G18" s="184"/>
    </row>
    <row r="19" spans="1:9" ht="13.5" customHeight="1" x14ac:dyDescent="0.25">
      <c r="A19" s="96">
        <v>2</v>
      </c>
      <c r="B19" s="184" t="s">
        <v>7</v>
      </c>
      <c r="C19" s="184"/>
      <c r="D19" s="186">
        <v>0</v>
      </c>
      <c r="E19" s="108">
        <f>IF(D19=0,0,(D19/D20)*2066/12)</f>
        <v>0</v>
      </c>
      <c r="F19" s="184"/>
      <c r="G19" s="184"/>
    </row>
    <row r="20" spans="1:9" ht="13.5" customHeight="1" x14ac:dyDescent="0.25">
      <c r="A20" s="184"/>
      <c r="B20" s="184" t="s">
        <v>8</v>
      </c>
      <c r="C20" s="184"/>
      <c r="D20" s="188">
        <v>0</v>
      </c>
      <c r="E20" s="190"/>
      <c r="F20" s="184"/>
      <c r="G20" s="184"/>
    </row>
    <row r="21" spans="1:9" ht="9.75" customHeight="1" x14ac:dyDescent="0.25">
      <c r="A21" s="184"/>
      <c r="B21" s="184"/>
      <c r="C21" s="184"/>
      <c r="D21" s="184"/>
      <c r="E21" s="184"/>
      <c r="F21" s="184"/>
      <c r="G21" s="184"/>
    </row>
    <row r="22" spans="1:9" ht="12.75" customHeight="1" x14ac:dyDescent="0.25">
      <c r="A22" s="184" t="s">
        <v>9</v>
      </c>
      <c r="B22" s="184"/>
      <c r="C22" s="184"/>
      <c r="D22" s="184"/>
      <c r="E22" s="184"/>
      <c r="F22" s="114">
        <f>IF((E15+E17+E19)&lt;=2066,(E15+E17+E19),2066)</f>
        <v>0</v>
      </c>
      <c r="G22" s="96" t="s">
        <v>10</v>
      </c>
    </row>
    <row r="23" spans="1:9" ht="12.75" customHeight="1" x14ac:dyDescent="0.25">
      <c r="A23" s="184"/>
      <c r="B23" s="184"/>
      <c r="C23" s="184"/>
      <c r="D23" s="184"/>
      <c r="E23" s="184"/>
      <c r="F23" s="184"/>
      <c r="G23" s="184"/>
    </row>
    <row r="24" spans="1:9" ht="13.5" customHeight="1" x14ac:dyDescent="0.25">
      <c r="A24" s="96" t="s">
        <v>11</v>
      </c>
      <c r="B24" s="184"/>
      <c r="C24" s="184"/>
      <c r="D24" s="184"/>
      <c r="E24" s="184"/>
      <c r="F24" s="184"/>
      <c r="G24" s="184"/>
    </row>
    <row r="25" spans="1:9" ht="9" customHeight="1" x14ac:dyDescent="0.25">
      <c r="A25" s="184"/>
      <c r="B25" s="184"/>
      <c r="C25" s="184"/>
      <c r="D25" s="184"/>
      <c r="E25" s="184"/>
      <c r="F25" s="184"/>
      <c r="G25" s="184"/>
    </row>
    <row r="26" spans="1:9" ht="12.75" customHeight="1" x14ac:dyDescent="0.25">
      <c r="A26" s="184" t="s">
        <v>12</v>
      </c>
      <c r="B26" s="184"/>
      <c r="C26" s="184"/>
      <c r="D26" s="184"/>
      <c r="E26" s="184"/>
      <c r="F26" s="184"/>
      <c r="G26" s="184"/>
    </row>
    <row r="27" spans="1:9" ht="15" customHeight="1" thickBot="1" x14ac:dyDescent="0.3">
      <c r="A27" s="184" t="s">
        <v>138</v>
      </c>
      <c r="B27" s="184"/>
      <c r="C27" s="184"/>
      <c r="D27" s="184"/>
      <c r="E27" s="184"/>
      <c r="F27" s="224">
        <v>0</v>
      </c>
      <c r="G27" s="96" t="s">
        <v>14</v>
      </c>
    </row>
    <row r="28" spans="1:9" ht="12.75" customHeight="1" thickTop="1" x14ac:dyDescent="0.25">
      <c r="A28" s="184"/>
      <c r="B28" s="184"/>
      <c r="C28" s="184"/>
      <c r="D28" s="184"/>
      <c r="E28" s="184"/>
      <c r="F28" s="184"/>
      <c r="G28" s="184"/>
    </row>
    <row r="29" spans="1:9" ht="13.5" customHeight="1" x14ac:dyDescent="0.25">
      <c r="A29" s="96" t="s">
        <v>84</v>
      </c>
      <c r="B29" s="184"/>
      <c r="C29" s="184"/>
      <c r="D29" s="184"/>
      <c r="E29" s="184"/>
      <c r="F29" s="114">
        <f>IF(F22-F27&lt;=0,0,F22-F27)</f>
        <v>0</v>
      </c>
      <c r="G29" s="96" t="s">
        <v>16</v>
      </c>
      <c r="I29" s="189"/>
    </row>
    <row r="30" spans="1:9" ht="12.75" customHeight="1" x14ac:dyDescent="0.25">
      <c r="A30" s="97" t="s">
        <v>17</v>
      </c>
      <c r="B30" s="97"/>
      <c r="C30" s="97"/>
      <c r="D30" s="97"/>
      <c r="E30" s="97"/>
      <c r="F30" s="117">
        <f>IF(F22-F27&lt;=0,0,IF(F22-F27&gt;=F11*0.191,F11*0.191,F22-F27))</f>
        <v>0</v>
      </c>
      <c r="G30" s="97" t="s">
        <v>18</v>
      </c>
      <c r="I30" s="189"/>
    </row>
    <row r="31" spans="1:9" ht="12.75" customHeight="1" x14ac:dyDescent="0.25">
      <c r="A31" s="184"/>
      <c r="B31" s="184"/>
      <c r="C31" s="184"/>
      <c r="D31" s="184"/>
      <c r="E31" s="184"/>
      <c r="F31" s="184"/>
      <c r="G31" s="184"/>
      <c r="I31" s="225"/>
    </row>
    <row r="32" spans="1:9" ht="13.5" customHeight="1" x14ac:dyDescent="0.25">
      <c r="A32" s="96" t="s">
        <v>87</v>
      </c>
      <c r="B32" s="184"/>
      <c r="C32" s="184"/>
      <c r="D32" s="184"/>
      <c r="E32" s="184"/>
      <c r="F32" s="184"/>
      <c r="G32" s="184"/>
    </row>
    <row r="33" spans="1:7" ht="9" customHeight="1" x14ac:dyDescent="0.25">
      <c r="A33" s="184"/>
      <c r="B33" s="184"/>
      <c r="C33" s="184"/>
      <c r="D33" s="184"/>
      <c r="E33" s="184"/>
      <c r="F33" s="184"/>
      <c r="G33" s="184"/>
    </row>
    <row r="34" spans="1:7" ht="12.75" customHeight="1" x14ac:dyDescent="0.25">
      <c r="A34" s="184" t="s">
        <v>20</v>
      </c>
      <c r="B34" s="184"/>
      <c r="C34" s="184"/>
      <c r="D34" s="184"/>
      <c r="E34" s="184"/>
      <c r="F34" s="190">
        <f>F11</f>
        <v>0</v>
      </c>
      <c r="G34" s="184"/>
    </row>
    <row r="35" spans="1:7" ht="13.5" customHeight="1" thickBot="1" x14ac:dyDescent="0.3">
      <c r="A35" s="184" t="s">
        <v>21</v>
      </c>
      <c r="B35" s="184"/>
      <c r="C35" s="184"/>
      <c r="D35" s="184"/>
      <c r="E35" s="184"/>
      <c r="F35" s="191">
        <f>F29</f>
        <v>0</v>
      </c>
      <c r="G35" s="96" t="s">
        <v>16</v>
      </c>
    </row>
    <row r="36" spans="1:7" ht="15.75" thickTop="1" x14ac:dyDescent="0.25">
      <c r="A36" s="184" t="s">
        <v>22</v>
      </c>
      <c r="B36" s="184"/>
      <c r="C36" s="184"/>
      <c r="D36" s="184"/>
      <c r="E36" s="184"/>
      <c r="F36" s="190">
        <f>IF(F34-F35&lt;=0,0,F34-F35)</f>
        <v>0</v>
      </c>
      <c r="G36" s="184"/>
    </row>
    <row r="37" spans="1:7" ht="9" customHeight="1" x14ac:dyDescent="0.25">
      <c r="A37" s="184"/>
      <c r="B37" s="184"/>
      <c r="C37" s="184"/>
      <c r="D37" s="184"/>
      <c r="E37" s="184"/>
      <c r="F37" s="184"/>
      <c r="G37" s="184"/>
    </row>
    <row r="38" spans="1:7" x14ac:dyDescent="0.25">
      <c r="A38" s="184" t="s">
        <v>23</v>
      </c>
      <c r="B38" s="184"/>
      <c r="C38" s="184"/>
      <c r="D38" s="190">
        <f>F36</f>
        <v>0</v>
      </c>
      <c r="E38" s="184" t="s">
        <v>137</v>
      </c>
      <c r="F38" s="190">
        <f>F36*23.61%</f>
        <v>0</v>
      </c>
      <c r="G38" s="184"/>
    </row>
    <row r="39" spans="1:7" ht="15.75" thickBot="1" x14ac:dyDescent="0.3">
      <c r="A39" s="184" t="s">
        <v>24</v>
      </c>
      <c r="B39" s="184"/>
      <c r="C39" s="184"/>
      <c r="D39" s="184"/>
      <c r="E39" s="184"/>
      <c r="F39" s="191">
        <f>F35</f>
        <v>0</v>
      </c>
      <c r="G39" s="184"/>
    </row>
    <row r="40" spans="1:7" ht="15.75" thickTop="1" x14ac:dyDescent="0.25">
      <c r="A40" s="192" t="s">
        <v>25</v>
      </c>
      <c r="B40" s="184"/>
      <c r="C40" s="184"/>
      <c r="D40" s="184"/>
      <c r="E40" s="184"/>
      <c r="F40" s="114">
        <f>IF((F38-F39)&lt;0,0,(F38-F39))</f>
        <v>0</v>
      </c>
      <c r="G40" s="184"/>
    </row>
    <row r="41" spans="1:7" ht="12.75" customHeight="1" x14ac:dyDescent="0.25">
      <c r="A41" s="184"/>
      <c r="B41" s="184"/>
      <c r="C41" s="184"/>
      <c r="D41" s="184"/>
      <c r="E41" s="184"/>
      <c r="F41" s="184"/>
      <c r="G41" s="184"/>
    </row>
    <row r="42" spans="1:7" x14ac:dyDescent="0.25">
      <c r="A42" s="121" t="s">
        <v>26</v>
      </c>
      <c r="B42" s="194"/>
      <c r="C42" s="194"/>
      <c r="D42" s="194"/>
      <c r="E42" s="194"/>
      <c r="F42" s="195"/>
      <c r="G42" s="184"/>
    </row>
    <row r="43" spans="1:7" x14ac:dyDescent="0.25">
      <c r="A43" s="124"/>
      <c r="B43" s="125" t="s">
        <v>91</v>
      </c>
      <c r="C43" s="125"/>
      <c r="D43" s="126">
        <v>50853</v>
      </c>
      <c r="E43" s="127">
        <f>D43/12</f>
        <v>4237.75</v>
      </c>
      <c r="F43" s="128"/>
      <c r="G43" s="184"/>
    </row>
    <row r="44" spans="1:7" ht="12.75" customHeight="1" x14ac:dyDescent="0.25">
      <c r="A44" s="131" t="s">
        <v>20</v>
      </c>
      <c r="B44" s="132"/>
      <c r="C44" s="132"/>
      <c r="D44" s="132"/>
      <c r="E44" s="132"/>
      <c r="F44" s="196">
        <f>F11</f>
        <v>0</v>
      </c>
      <c r="G44" s="184"/>
    </row>
    <row r="45" spans="1:7" ht="13.5" customHeight="1" thickBot="1" x14ac:dyDescent="0.3">
      <c r="A45" s="131" t="s">
        <v>27</v>
      </c>
      <c r="B45" s="132"/>
      <c r="C45" s="132"/>
      <c r="D45" s="132"/>
      <c r="E45" s="132"/>
      <c r="F45" s="226">
        <f>F40</f>
        <v>0</v>
      </c>
      <c r="G45" s="184"/>
    </row>
    <row r="46" spans="1:7" ht="13.5" customHeight="1" thickTop="1" x14ac:dyDescent="0.25">
      <c r="A46" s="124" t="s">
        <v>28</v>
      </c>
      <c r="B46" s="132"/>
      <c r="C46" s="132"/>
      <c r="D46" s="132"/>
      <c r="E46" s="132"/>
      <c r="F46" s="196">
        <f>SUM(F44:F45)</f>
        <v>0</v>
      </c>
      <c r="G46" s="184"/>
    </row>
    <row r="47" spans="1:7" ht="13.5" customHeight="1" x14ac:dyDescent="0.25">
      <c r="A47" s="131" t="s">
        <v>90</v>
      </c>
      <c r="B47" s="132"/>
      <c r="C47" s="127">
        <f>D15*E43</f>
        <v>0</v>
      </c>
      <c r="D47" s="133">
        <f>IF(D17=0,0,(D17/D18)*D43/12)</f>
        <v>0</v>
      </c>
      <c r="E47" s="133">
        <f>IF(D19=0,0,(D19/D20)*D43/12)</f>
        <v>0</v>
      </c>
      <c r="F47" s="129">
        <f>IF((C47+D47+E47)&gt;50853,50853,(C47+D47+E47))</f>
        <v>0</v>
      </c>
      <c r="G47" s="184"/>
    </row>
    <row r="48" spans="1:7" ht="8.25" customHeight="1" x14ac:dyDescent="0.25">
      <c r="A48" s="131"/>
      <c r="B48" s="132"/>
      <c r="C48" s="132"/>
      <c r="D48" s="132"/>
      <c r="E48" s="132"/>
      <c r="F48" s="227"/>
      <c r="G48" s="184"/>
    </row>
    <row r="49" spans="1:9" x14ac:dyDescent="0.25">
      <c r="A49" s="135" t="s">
        <v>29</v>
      </c>
      <c r="B49" s="136"/>
      <c r="C49" s="137"/>
      <c r="D49" s="137" t="s">
        <v>135</v>
      </c>
      <c r="E49" s="138">
        <f>IF((F47&lt;F46),F47,F46)</f>
        <v>0</v>
      </c>
      <c r="F49" s="139">
        <f>FLOOR(E49*7.75%,0.01)</f>
        <v>0</v>
      </c>
      <c r="G49" s="184"/>
    </row>
    <row r="50" spans="1:9" x14ac:dyDescent="0.25">
      <c r="G50" s="184"/>
    </row>
    <row r="51" spans="1:9" x14ac:dyDescent="0.25">
      <c r="B51" s="265" t="s">
        <v>146</v>
      </c>
      <c r="G51" s="184"/>
    </row>
    <row r="52" spans="1:9" x14ac:dyDescent="0.25">
      <c r="G52" s="184"/>
    </row>
    <row r="53" spans="1:9" x14ac:dyDescent="0.25">
      <c r="G53" s="184"/>
    </row>
    <row r="54" spans="1:9" x14ac:dyDescent="0.25">
      <c r="G54" s="184"/>
    </row>
    <row r="55" spans="1:9" ht="21" customHeight="1" x14ac:dyDescent="0.25">
      <c r="A55" s="184"/>
      <c r="B55" s="184"/>
      <c r="C55" s="184"/>
      <c r="D55" s="184"/>
      <c r="E55" s="140"/>
      <c r="F55" s="184"/>
      <c r="G55" s="184"/>
    </row>
    <row r="56" spans="1:9" x14ac:dyDescent="0.25">
      <c r="A56" s="96" t="s">
        <v>30</v>
      </c>
      <c r="B56" s="184"/>
      <c r="C56" s="184"/>
      <c r="D56" s="184"/>
      <c r="E56" s="184"/>
      <c r="F56" s="184"/>
      <c r="G56" s="184"/>
    </row>
    <row r="57" spans="1:9" ht="12.75" customHeight="1" x14ac:dyDescent="0.25">
      <c r="A57" s="184"/>
      <c r="B57" s="184"/>
      <c r="C57" s="184"/>
      <c r="D57" s="184"/>
      <c r="E57" s="184"/>
      <c r="F57" s="184"/>
      <c r="G57" s="184"/>
    </row>
    <row r="58" spans="1:9" x14ac:dyDescent="0.25">
      <c r="A58" s="184" t="s">
        <v>20</v>
      </c>
      <c r="B58" s="184"/>
      <c r="C58" s="184"/>
      <c r="D58" s="184"/>
      <c r="E58" s="190">
        <f>F9</f>
        <v>0</v>
      </c>
      <c r="F58" s="184"/>
      <c r="G58" s="184"/>
    </row>
    <row r="59" spans="1:9" x14ac:dyDescent="0.25">
      <c r="A59" s="184" t="s">
        <v>31</v>
      </c>
      <c r="B59" s="184"/>
      <c r="C59" s="184"/>
      <c r="D59" s="184"/>
      <c r="E59" s="190">
        <f>F10</f>
        <v>0</v>
      </c>
      <c r="F59" s="184"/>
      <c r="G59" s="184"/>
      <c r="I59" s="76"/>
    </row>
    <row r="60" spans="1:9" ht="15.75" thickBot="1" x14ac:dyDescent="0.3">
      <c r="A60" s="184" t="s">
        <v>32</v>
      </c>
      <c r="B60" s="184"/>
      <c r="C60" s="184"/>
      <c r="D60" s="184"/>
      <c r="E60" s="191">
        <f>IF((F40)&lt;0.32,0,F40)</f>
        <v>0</v>
      </c>
      <c r="F60" s="184"/>
      <c r="G60" s="184"/>
      <c r="I60" s="76"/>
    </row>
    <row r="61" spans="1:9" ht="15.75" thickTop="1" x14ac:dyDescent="0.25">
      <c r="A61" s="184" t="s">
        <v>33</v>
      </c>
      <c r="B61" s="184"/>
      <c r="C61" s="184"/>
      <c r="D61" s="184"/>
      <c r="E61" s="190">
        <f>SUM(E58:E60)</f>
        <v>0</v>
      </c>
      <c r="F61" s="184"/>
      <c r="G61" s="184"/>
      <c r="I61" s="76"/>
    </row>
    <row r="62" spans="1:9" ht="7.5" customHeight="1" x14ac:dyDescent="0.25">
      <c r="A62" s="201"/>
      <c r="B62" s="201"/>
      <c r="C62" s="201"/>
      <c r="D62" s="201"/>
      <c r="E62" s="202"/>
      <c r="F62" s="201"/>
      <c r="G62" s="201"/>
    </row>
    <row r="63" spans="1:9" ht="7.5" customHeight="1" x14ac:dyDescent="0.25">
      <c r="A63" s="184"/>
      <c r="B63" s="184"/>
      <c r="C63" s="184"/>
      <c r="D63" s="184"/>
      <c r="E63" s="190"/>
      <c r="F63" s="184"/>
      <c r="G63" s="184"/>
    </row>
    <row r="64" spans="1:9" x14ac:dyDescent="0.25">
      <c r="A64" s="52" t="s">
        <v>34</v>
      </c>
      <c r="B64" s="204"/>
      <c r="C64" s="204"/>
      <c r="D64" s="204"/>
      <c r="E64" s="205"/>
      <c r="F64" s="204"/>
      <c r="G64" s="184"/>
    </row>
    <row r="65" spans="1:7" ht="9.75" customHeight="1" x14ac:dyDescent="0.25">
      <c r="A65" s="204"/>
      <c r="B65" s="204"/>
      <c r="C65" s="204"/>
      <c r="D65" s="204"/>
      <c r="E65" s="205"/>
      <c r="F65" s="204"/>
      <c r="G65" s="184"/>
    </row>
    <row r="66" spans="1:7" x14ac:dyDescent="0.25">
      <c r="A66" s="52" t="s">
        <v>35</v>
      </c>
      <c r="B66" s="52"/>
      <c r="C66" s="52"/>
      <c r="D66" s="52"/>
      <c r="E66" s="144">
        <f>INT(E61)</f>
        <v>0</v>
      </c>
      <c r="F66" s="204"/>
      <c r="G66" s="184"/>
    </row>
    <row r="67" spans="1:7" x14ac:dyDescent="0.25">
      <c r="A67" s="52" t="s">
        <v>36</v>
      </c>
      <c r="B67" s="52"/>
      <c r="C67" s="52"/>
      <c r="D67" s="52"/>
      <c r="E67" s="144">
        <f>INT(E59)</f>
        <v>0</v>
      </c>
      <c r="F67" s="52" t="s">
        <v>18</v>
      </c>
      <c r="G67" s="184"/>
    </row>
    <row r="68" spans="1:7" x14ac:dyDescent="0.25">
      <c r="A68" s="52" t="s">
        <v>37</v>
      </c>
      <c r="B68" s="52"/>
      <c r="C68" s="52"/>
      <c r="D68" s="52"/>
      <c r="E68" s="144">
        <f>CEILING(E60,1)</f>
        <v>0</v>
      </c>
      <c r="F68" s="204"/>
      <c r="G68" s="184"/>
    </row>
    <row r="69" spans="1:7" ht="5.25" customHeight="1" x14ac:dyDescent="0.25">
      <c r="A69" s="206"/>
      <c r="B69" s="206"/>
      <c r="C69" s="206"/>
      <c r="D69" s="206"/>
      <c r="E69" s="206"/>
      <c r="F69" s="206"/>
      <c r="G69" s="206"/>
    </row>
    <row r="70" spans="1:7" x14ac:dyDescent="0.25">
      <c r="A70" s="184"/>
      <c r="B70" s="184"/>
      <c r="C70" s="184"/>
      <c r="D70" s="184"/>
      <c r="E70" s="184"/>
      <c r="F70" s="184"/>
      <c r="G70" s="184"/>
    </row>
    <row r="71" spans="1:7" x14ac:dyDescent="0.25">
      <c r="A71" s="184"/>
      <c r="B71" s="207" t="s">
        <v>38</v>
      </c>
      <c r="C71" s="208"/>
      <c r="D71" s="208"/>
      <c r="E71" s="208"/>
      <c r="F71" s="209"/>
      <c r="G71" s="184"/>
    </row>
    <row r="72" spans="1:7" x14ac:dyDescent="0.25">
      <c r="A72" s="184"/>
      <c r="B72" s="210"/>
      <c r="C72" s="156"/>
      <c r="D72" s="156"/>
      <c r="E72" s="156"/>
      <c r="F72" s="211"/>
      <c r="G72" s="184"/>
    </row>
    <row r="73" spans="1:7" x14ac:dyDescent="0.25">
      <c r="A73" s="184"/>
      <c r="B73" s="210"/>
      <c r="C73" s="156"/>
      <c r="D73" s="156"/>
      <c r="E73" s="156"/>
      <c r="F73" s="211"/>
      <c r="G73" s="184"/>
    </row>
    <row r="74" spans="1:7" x14ac:dyDescent="0.25">
      <c r="A74" s="184"/>
      <c r="B74" s="210"/>
      <c r="C74" s="156"/>
      <c r="D74" s="156"/>
      <c r="E74" s="156"/>
      <c r="F74" s="211"/>
      <c r="G74" s="184"/>
    </row>
    <row r="75" spans="1:7" x14ac:dyDescent="0.25">
      <c r="A75" s="184"/>
      <c r="B75" s="210"/>
      <c r="C75" s="156"/>
      <c r="D75" s="156"/>
      <c r="E75" s="156"/>
      <c r="F75" s="211"/>
      <c r="G75" s="184"/>
    </row>
    <row r="76" spans="1:7" x14ac:dyDescent="0.25">
      <c r="A76" s="184"/>
      <c r="B76" s="210"/>
      <c r="C76" s="156"/>
      <c r="D76" s="156"/>
      <c r="E76" s="156"/>
      <c r="F76" s="211"/>
      <c r="G76" s="184"/>
    </row>
    <row r="77" spans="1:7" x14ac:dyDescent="0.25">
      <c r="A77" s="184"/>
      <c r="B77" s="210"/>
      <c r="C77" s="156"/>
      <c r="D77" s="156"/>
      <c r="E77" s="156"/>
      <c r="F77" s="211"/>
      <c r="G77" s="184"/>
    </row>
    <row r="78" spans="1:7" x14ac:dyDescent="0.25">
      <c r="A78" s="184"/>
      <c r="B78" s="210"/>
      <c r="C78" s="156"/>
      <c r="D78" s="156"/>
      <c r="E78" s="156"/>
      <c r="F78" s="211"/>
      <c r="G78" s="184"/>
    </row>
    <row r="79" spans="1:7" x14ac:dyDescent="0.25">
      <c r="A79" s="184"/>
      <c r="B79" s="210"/>
      <c r="C79" s="156"/>
      <c r="D79" s="156"/>
      <c r="E79" s="157"/>
      <c r="F79" s="211"/>
      <c r="G79" s="184"/>
    </row>
    <row r="80" spans="1:7" x14ac:dyDescent="0.25">
      <c r="A80" s="184"/>
      <c r="B80" s="210"/>
      <c r="C80" s="156"/>
      <c r="D80" s="156"/>
      <c r="E80" s="156"/>
      <c r="F80" s="211"/>
      <c r="G80" s="184"/>
    </row>
    <row r="81" spans="1:7" x14ac:dyDescent="0.25">
      <c r="A81" s="184"/>
      <c r="B81" s="210"/>
      <c r="C81" s="156"/>
      <c r="D81" s="156"/>
      <c r="E81" s="156"/>
      <c r="F81" s="211"/>
      <c r="G81" s="184"/>
    </row>
    <row r="82" spans="1:7" x14ac:dyDescent="0.25">
      <c r="A82" s="184"/>
      <c r="B82" s="210"/>
      <c r="C82" s="156"/>
      <c r="D82" s="156"/>
      <c r="E82" s="156"/>
      <c r="F82" s="211"/>
      <c r="G82" s="184"/>
    </row>
    <row r="83" spans="1:7" x14ac:dyDescent="0.25">
      <c r="A83" s="184"/>
      <c r="B83" s="210"/>
      <c r="C83" s="156"/>
      <c r="D83" s="156"/>
      <c r="E83" s="156"/>
      <c r="F83" s="211"/>
      <c r="G83" s="184"/>
    </row>
    <row r="84" spans="1:7" x14ac:dyDescent="0.25">
      <c r="A84" s="184"/>
      <c r="B84" s="210"/>
      <c r="C84" s="156"/>
      <c r="D84" s="156"/>
      <c r="E84" s="156"/>
      <c r="F84" s="211"/>
      <c r="G84" s="184"/>
    </row>
    <row r="85" spans="1:7" x14ac:dyDescent="0.25">
      <c r="A85" s="184"/>
      <c r="B85" s="210"/>
      <c r="C85" s="156"/>
      <c r="D85" s="156"/>
      <c r="E85" s="156"/>
      <c r="F85" s="211"/>
      <c r="G85" s="184"/>
    </row>
    <row r="86" spans="1:7" x14ac:dyDescent="0.25">
      <c r="A86" s="184"/>
      <c r="B86" s="210"/>
      <c r="C86" s="156"/>
      <c r="D86" s="156"/>
      <c r="E86" s="156"/>
      <c r="F86" s="211"/>
      <c r="G86" s="184"/>
    </row>
    <row r="87" spans="1:7" x14ac:dyDescent="0.25">
      <c r="A87" s="184"/>
      <c r="B87" s="210"/>
      <c r="C87" s="156"/>
      <c r="D87" s="156"/>
      <c r="E87" s="156"/>
      <c r="F87" s="211"/>
      <c r="G87" s="184"/>
    </row>
    <row r="88" spans="1:7" x14ac:dyDescent="0.25">
      <c r="A88" s="184"/>
      <c r="B88" s="210"/>
      <c r="C88" s="156"/>
      <c r="D88" s="156"/>
      <c r="E88" s="156"/>
      <c r="F88" s="211"/>
      <c r="G88" s="184"/>
    </row>
    <row r="89" spans="1:7" x14ac:dyDescent="0.25">
      <c r="A89" s="184"/>
      <c r="B89" s="210"/>
      <c r="C89" s="156"/>
      <c r="D89" s="156"/>
      <c r="E89" s="156"/>
      <c r="F89" s="211"/>
      <c r="G89" s="184"/>
    </row>
    <row r="90" spans="1:7" x14ac:dyDescent="0.25">
      <c r="A90" s="184"/>
      <c r="B90" s="210"/>
      <c r="C90" s="156"/>
      <c r="D90" s="156"/>
      <c r="E90" s="156"/>
      <c r="F90" s="211"/>
      <c r="G90" s="184"/>
    </row>
    <row r="91" spans="1:7" x14ac:dyDescent="0.25">
      <c r="A91" s="184"/>
      <c r="B91" s="210"/>
      <c r="C91" s="156"/>
      <c r="D91" s="156"/>
      <c r="E91" s="156"/>
      <c r="F91" s="211"/>
      <c r="G91" s="184"/>
    </row>
    <row r="92" spans="1:7" x14ac:dyDescent="0.25">
      <c r="A92" s="184"/>
      <c r="B92" s="210"/>
      <c r="C92" s="156"/>
      <c r="D92" s="156"/>
      <c r="E92" s="156"/>
      <c r="F92" s="211"/>
      <c r="G92" s="184"/>
    </row>
    <row r="93" spans="1:7" x14ac:dyDescent="0.25">
      <c r="A93" s="184"/>
      <c r="B93" s="210"/>
      <c r="C93" s="156"/>
      <c r="D93" s="156"/>
      <c r="E93" s="156"/>
      <c r="F93" s="211"/>
      <c r="G93" s="184"/>
    </row>
    <row r="94" spans="1:7" x14ac:dyDescent="0.25">
      <c r="A94" s="184"/>
      <c r="B94" s="210"/>
      <c r="C94" s="156"/>
      <c r="D94" s="156"/>
      <c r="E94" s="156"/>
      <c r="F94" s="211"/>
      <c r="G94" s="184"/>
    </row>
    <row r="95" spans="1:7" x14ac:dyDescent="0.25">
      <c r="A95" s="184"/>
      <c r="B95" s="228"/>
      <c r="C95" s="222"/>
      <c r="D95" s="222"/>
      <c r="E95" s="222"/>
      <c r="F95" s="223"/>
      <c r="G95" s="184"/>
    </row>
    <row r="96" spans="1:7" x14ac:dyDescent="0.25">
      <c r="A96" s="184"/>
      <c r="B96" s="265" t="s">
        <v>146</v>
      </c>
      <c r="C96" s="184"/>
      <c r="D96" s="184"/>
      <c r="E96" s="184"/>
      <c r="F96" s="184"/>
      <c r="G96" s="184"/>
    </row>
    <row r="97" spans="1:7" ht="12.75" customHeight="1" x14ac:dyDescent="0.25">
      <c r="A97" s="184"/>
      <c r="B97" s="184"/>
      <c r="C97" s="184"/>
      <c r="D97" s="184"/>
      <c r="E97" s="184"/>
      <c r="F97" s="184"/>
      <c r="G97" s="184"/>
    </row>
    <row r="98" spans="1:7" ht="12.75" customHeight="1" x14ac:dyDescent="0.25">
      <c r="A98" s="184"/>
      <c r="B98" s="184"/>
      <c r="C98" s="184"/>
      <c r="D98" s="184"/>
      <c r="E98" s="184"/>
      <c r="F98" s="184"/>
      <c r="G98" s="184"/>
    </row>
    <row r="99" spans="1:7" ht="12.75" customHeight="1" x14ac:dyDescent="0.25">
      <c r="A99" s="154"/>
      <c r="B99" s="154"/>
      <c r="C99" s="154"/>
      <c r="D99" s="154"/>
      <c r="E99" s="154"/>
      <c r="F99" s="154"/>
      <c r="G99" s="154"/>
    </row>
    <row r="100" spans="1:7" ht="12.75" customHeight="1" x14ac:dyDescent="0.25">
      <c r="A100" s="154"/>
      <c r="B100" s="154"/>
      <c r="C100" s="154"/>
      <c r="D100" s="154"/>
      <c r="E100" s="154"/>
      <c r="F100" s="154"/>
      <c r="G100" s="154"/>
    </row>
    <row r="101" spans="1:7" ht="12.75" customHeight="1" x14ac:dyDescent="0.25">
      <c r="A101" s="154"/>
      <c r="B101" s="154"/>
      <c r="C101" s="154"/>
      <c r="D101" s="154"/>
      <c r="E101" s="154"/>
      <c r="F101" s="154"/>
      <c r="G101" s="154"/>
    </row>
    <row r="102" spans="1:7" ht="12.75" customHeight="1" x14ac:dyDescent="0.25">
      <c r="A102" s="154"/>
      <c r="B102" s="154"/>
      <c r="C102" s="154"/>
      <c r="D102" s="154"/>
      <c r="E102" s="154"/>
      <c r="F102" s="154"/>
      <c r="G102" s="154"/>
    </row>
    <row r="103" spans="1:7" ht="12.75" customHeight="1" x14ac:dyDescent="0.25">
      <c r="A103" s="154"/>
      <c r="B103" s="154"/>
      <c r="C103" s="154"/>
      <c r="D103" s="154"/>
      <c r="E103" s="154"/>
      <c r="F103" s="154"/>
      <c r="G103" s="154"/>
    </row>
    <row r="104" spans="1:7" ht="12.75" customHeight="1" x14ac:dyDescent="0.25">
      <c r="A104" s="154"/>
      <c r="B104" s="154"/>
      <c r="C104" s="154"/>
      <c r="D104" s="154"/>
      <c r="E104" s="154"/>
      <c r="F104" s="154"/>
      <c r="G104" s="154"/>
    </row>
    <row r="105" spans="1:7" ht="12.75" customHeight="1" x14ac:dyDescent="0.25">
      <c r="A105" s="154"/>
      <c r="B105" s="154"/>
      <c r="C105" s="154"/>
      <c r="D105" s="154"/>
      <c r="E105" s="154"/>
      <c r="F105" s="154"/>
      <c r="G105" s="154"/>
    </row>
    <row r="106" spans="1:7" ht="12.75" customHeight="1" x14ac:dyDescent="0.25">
      <c r="A106" s="154"/>
      <c r="B106" s="154"/>
      <c r="C106" s="154"/>
      <c r="D106" s="154"/>
      <c r="E106" s="154"/>
      <c r="F106" s="154"/>
      <c r="G106" s="154"/>
    </row>
    <row r="107" spans="1:7" ht="12.75" customHeight="1" x14ac:dyDescent="0.25">
      <c r="A107" s="154"/>
      <c r="B107" s="154"/>
      <c r="C107" s="154"/>
      <c r="D107" s="154"/>
      <c r="E107" s="154"/>
      <c r="F107" s="154"/>
      <c r="G107" s="154"/>
    </row>
    <row r="108" spans="1:7" ht="12.75" customHeight="1" x14ac:dyDescent="0.25">
      <c r="A108" s="154"/>
      <c r="B108" s="154"/>
      <c r="C108" s="154"/>
      <c r="D108" s="154"/>
      <c r="E108" s="154"/>
      <c r="F108" s="154"/>
      <c r="G108" s="154"/>
    </row>
    <row r="109" spans="1:7" ht="12.75" customHeight="1" x14ac:dyDescent="0.25">
      <c r="A109" s="154"/>
      <c r="B109" s="154"/>
      <c r="C109" s="154"/>
      <c r="D109" s="154"/>
      <c r="E109" s="154"/>
      <c r="F109" s="154"/>
      <c r="G109" s="154"/>
    </row>
    <row r="110" spans="1:7" ht="12.75" customHeight="1" x14ac:dyDescent="0.25">
      <c r="A110" s="154"/>
      <c r="B110" s="154"/>
      <c r="C110" s="154"/>
      <c r="D110" s="154"/>
      <c r="E110" s="154"/>
      <c r="F110" s="154"/>
      <c r="G110" s="154"/>
    </row>
    <row r="111" spans="1:7" x14ac:dyDescent="0.25">
      <c r="A111" s="154"/>
      <c r="B111" s="154"/>
      <c r="C111" s="154"/>
      <c r="D111" s="154"/>
      <c r="E111" s="154"/>
      <c r="F111" s="154"/>
      <c r="G111" s="154"/>
    </row>
    <row r="112" spans="1:7" x14ac:dyDescent="0.25">
      <c r="A112" s="154"/>
      <c r="B112" s="154"/>
      <c r="C112" s="154"/>
      <c r="D112" s="154"/>
      <c r="E112" s="154"/>
      <c r="F112" s="154"/>
      <c r="G112" s="154"/>
    </row>
    <row r="113" spans="1:7" x14ac:dyDescent="0.25">
      <c r="A113" s="154"/>
      <c r="B113" s="154"/>
      <c r="C113" s="154"/>
      <c r="D113" s="154"/>
      <c r="E113" s="154"/>
      <c r="F113" s="154"/>
      <c r="G113" s="154"/>
    </row>
    <row r="114" spans="1:7" x14ac:dyDescent="0.25">
      <c r="A114" s="154"/>
      <c r="B114" s="154"/>
      <c r="C114" s="154"/>
      <c r="D114" s="154"/>
      <c r="E114" s="154"/>
      <c r="F114" s="154"/>
      <c r="G114" s="154"/>
    </row>
    <row r="115" spans="1:7" ht="15" customHeight="1" x14ac:dyDescent="0.25"/>
  </sheetData>
  <sheetProtection algorithmName="SHA-512" hashValue="WSC0/4JYQ4MegLyUrDsPo/9eAcSu+zfAbZeQQpdxAsO4wy/jq8pUxFGIOH13vzX2DEtdMmJABAfqBWVWdoSzPA==" saltValue="BqpRg730miRdh/WHER/P5g==" spinCount="100000" sheet="1" objects="1" scenarios="1" selectLockedCells="1"/>
  <phoneticPr fontId="11" type="noConversion"/>
  <pageMargins left="0.75" right="0.46" top="0.76" bottom="0.79"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sheetPr>
  <dimension ref="A1:I87"/>
  <sheetViews>
    <sheetView showGridLines="0" topLeftCell="A25" workbookViewId="0">
      <selection activeCell="C52" sqref="C52"/>
    </sheetView>
  </sheetViews>
  <sheetFormatPr defaultRowHeight="15" x14ac:dyDescent="0.25"/>
  <cols>
    <col min="1" max="1" width="2.28515625" style="109" customWidth="1"/>
    <col min="2" max="2" width="30.140625" style="109" customWidth="1"/>
    <col min="3" max="3" width="9.140625" style="109"/>
    <col min="4" max="4" width="11.85546875" style="109" customWidth="1"/>
    <col min="5" max="5" width="16.42578125" style="109" customWidth="1"/>
    <col min="6" max="6" width="12.28515625" style="109" customWidth="1"/>
    <col min="7" max="7" width="3" style="109" customWidth="1"/>
    <col min="8" max="8" width="1.7109375" style="109" customWidth="1"/>
    <col min="9" max="9" width="12.7109375" style="109" customWidth="1"/>
    <col min="10" max="16384" width="9.140625" style="109"/>
  </cols>
  <sheetData>
    <row r="1" spans="1:9" ht="27" customHeight="1" x14ac:dyDescent="0.25"/>
    <row r="2" spans="1:9" ht="18.75" x14ac:dyDescent="0.3">
      <c r="A2" s="163" t="s">
        <v>139</v>
      </c>
      <c r="B2" s="164"/>
      <c r="C2" s="164"/>
      <c r="D2" s="164"/>
      <c r="E2" s="164"/>
      <c r="F2" s="165"/>
      <c r="G2" s="165"/>
      <c r="H2" s="165"/>
    </row>
    <row r="3" spans="1:9" s="54" customFormat="1" ht="9.75" customHeight="1" x14ac:dyDescent="0.2">
      <c r="A3" s="96"/>
      <c r="B3" s="97"/>
      <c r="C3" s="97"/>
      <c r="D3" s="97"/>
      <c r="E3" s="97"/>
      <c r="F3" s="97"/>
      <c r="G3" s="97"/>
      <c r="H3" s="97"/>
    </row>
    <row r="4" spans="1:9" s="54" customFormat="1" ht="12.75" customHeight="1" x14ac:dyDescent="0.2">
      <c r="A4" s="96"/>
      <c r="B4" s="98" t="s">
        <v>0</v>
      </c>
      <c r="C4" s="57"/>
      <c r="D4" s="99"/>
      <c r="E4" s="100"/>
      <c r="F4" s="97"/>
      <c r="G4" s="97"/>
      <c r="H4" s="97"/>
    </row>
    <row r="5" spans="1:9" s="54" customFormat="1" ht="12.75" customHeight="1" x14ac:dyDescent="0.2">
      <c r="A5" s="96"/>
      <c r="B5" s="59" t="s">
        <v>1</v>
      </c>
      <c r="C5" s="61"/>
      <c r="D5" s="101"/>
      <c r="E5" s="102"/>
      <c r="F5" s="97"/>
      <c r="G5" s="97"/>
      <c r="H5" s="97"/>
    </row>
    <row r="6" spans="1:9" s="54" customFormat="1" ht="11.25" customHeight="1" x14ac:dyDescent="0.2">
      <c r="A6" s="96"/>
      <c r="B6" s="97"/>
      <c r="C6" s="97"/>
      <c r="D6" s="97"/>
      <c r="E6" s="97"/>
      <c r="F6" s="97"/>
      <c r="G6" s="97"/>
      <c r="H6" s="97"/>
    </row>
    <row r="7" spans="1:9" ht="12.75" customHeight="1" x14ac:dyDescent="0.25">
      <c r="A7" s="97" t="s">
        <v>2</v>
      </c>
      <c r="B7" s="97"/>
      <c r="C7" s="97"/>
      <c r="D7" s="97"/>
      <c r="E7" s="97"/>
      <c r="F7" s="166">
        <v>0</v>
      </c>
      <c r="G7" s="97"/>
      <c r="H7" s="97"/>
      <c r="I7" s="54"/>
    </row>
    <row r="8" spans="1:9" ht="12.75" customHeight="1" thickBot="1" x14ac:dyDescent="0.3">
      <c r="A8" s="97" t="s">
        <v>133</v>
      </c>
      <c r="B8" s="97"/>
      <c r="C8" s="97"/>
      <c r="D8" s="97"/>
      <c r="E8" s="97"/>
      <c r="F8" s="167">
        <v>0</v>
      </c>
      <c r="G8" s="97"/>
      <c r="H8" s="97"/>
      <c r="I8" s="54"/>
    </row>
    <row r="9" spans="1:9" ht="12.75" customHeight="1" thickTop="1" x14ac:dyDescent="0.25">
      <c r="A9" s="54" t="s">
        <v>3</v>
      </c>
      <c r="B9" s="54"/>
      <c r="C9" s="97"/>
      <c r="D9" s="97"/>
      <c r="E9" s="97"/>
      <c r="F9" s="168">
        <f>F7+F8</f>
        <v>0</v>
      </c>
      <c r="G9" s="97"/>
      <c r="H9" s="97"/>
      <c r="I9" s="54"/>
    </row>
    <row r="10" spans="1:9" ht="12.75" customHeight="1" x14ac:dyDescent="0.25">
      <c r="A10" s="97"/>
      <c r="B10" s="97"/>
      <c r="C10" s="97"/>
      <c r="D10" s="97"/>
      <c r="E10" s="97"/>
      <c r="F10" s="97"/>
      <c r="G10" s="97"/>
      <c r="H10" s="97"/>
      <c r="I10" s="54"/>
    </row>
    <row r="11" spans="1:9" x14ac:dyDescent="0.25">
      <c r="A11" s="96" t="s">
        <v>40</v>
      </c>
      <c r="B11" s="97"/>
      <c r="C11" s="97"/>
      <c r="D11" s="97"/>
      <c r="E11" s="97"/>
      <c r="F11" s="97"/>
      <c r="G11" s="97"/>
      <c r="H11" s="97"/>
      <c r="I11" s="54"/>
    </row>
    <row r="12" spans="1:9" ht="9.75" customHeight="1" x14ac:dyDescent="0.25">
      <c r="A12" s="97"/>
      <c r="B12" s="97"/>
      <c r="C12" s="97"/>
      <c r="D12" s="97"/>
      <c r="E12" s="106"/>
      <c r="F12" s="97"/>
      <c r="G12" s="97"/>
      <c r="H12" s="97"/>
      <c r="I12" s="54"/>
    </row>
    <row r="13" spans="1:9" x14ac:dyDescent="0.25">
      <c r="A13" s="96"/>
      <c r="B13" s="97"/>
      <c r="C13" s="97"/>
      <c r="D13" s="97"/>
      <c r="E13" s="97"/>
      <c r="F13" s="114"/>
      <c r="G13" s="96"/>
      <c r="H13" s="97"/>
      <c r="I13" s="118"/>
    </row>
    <row r="14" spans="1:9" x14ac:dyDescent="0.25">
      <c r="A14" s="96" t="s">
        <v>19</v>
      </c>
      <c r="B14" s="97"/>
      <c r="C14" s="97"/>
      <c r="D14" s="97"/>
      <c r="E14" s="97"/>
      <c r="F14" s="97"/>
      <c r="G14" s="97"/>
      <c r="H14" s="97"/>
      <c r="I14" s="54"/>
    </row>
    <row r="15" spans="1:9" ht="9.75" customHeight="1" x14ac:dyDescent="0.25">
      <c r="A15" s="97"/>
      <c r="B15" s="97"/>
      <c r="C15" s="97"/>
      <c r="D15" s="97"/>
      <c r="E15" s="97"/>
      <c r="F15" s="97"/>
      <c r="G15" s="97"/>
      <c r="H15" s="97"/>
      <c r="I15" s="54"/>
    </row>
    <row r="16" spans="1:9" x14ac:dyDescent="0.25">
      <c r="A16" s="97" t="s">
        <v>20</v>
      </c>
      <c r="B16" s="97"/>
      <c r="C16" s="97"/>
      <c r="D16" s="97"/>
      <c r="E16" s="97"/>
      <c r="F16" s="106">
        <f>F9</f>
        <v>0</v>
      </c>
      <c r="G16" s="97"/>
      <c r="H16" s="97"/>
      <c r="I16" s="54"/>
    </row>
    <row r="17" spans="1:9" x14ac:dyDescent="0.25">
      <c r="A17" s="97" t="s">
        <v>23</v>
      </c>
      <c r="B17" s="97"/>
      <c r="C17" s="97"/>
      <c r="D17" s="106">
        <f>F16</f>
        <v>0</v>
      </c>
      <c r="E17" s="97" t="s">
        <v>140</v>
      </c>
      <c r="F17" s="106">
        <f>F16*23.61%</f>
        <v>0</v>
      </c>
      <c r="G17" s="97"/>
      <c r="H17" s="97"/>
      <c r="I17" s="54"/>
    </row>
    <row r="18" spans="1:9" x14ac:dyDescent="0.25">
      <c r="A18" s="97"/>
      <c r="B18" s="97"/>
      <c r="C18" s="97"/>
      <c r="D18" s="97"/>
      <c r="E18" s="97"/>
      <c r="F18" s="97"/>
      <c r="G18" s="97"/>
      <c r="H18" s="97"/>
      <c r="I18" s="54"/>
    </row>
    <row r="19" spans="1:9" ht="7.5" customHeight="1" x14ac:dyDescent="0.25">
      <c r="A19" s="97"/>
      <c r="B19" s="97"/>
      <c r="C19" s="97"/>
      <c r="D19" s="97"/>
      <c r="E19" s="140"/>
      <c r="F19" s="97"/>
      <c r="G19" s="97"/>
      <c r="H19" s="97"/>
      <c r="I19" s="54"/>
    </row>
    <row r="20" spans="1:9" x14ac:dyDescent="0.25">
      <c r="A20" s="96" t="s">
        <v>30</v>
      </c>
      <c r="B20" s="97"/>
      <c r="C20" s="97"/>
      <c r="D20" s="97"/>
      <c r="E20" s="97"/>
      <c r="F20" s="97"/>
      <c r="G20" s="97"/>
      <c r="H20" s="97"/>
      <c r="I20" s="54"/>
    </row>
    <row r="21" spans="1:9" ht="9.75" customHeight="1" x14ac:dyDescent="0.25">
      <c r="A21" s="97"/>
      <c r="B21" s="97"/>
      <c r="C21" s="97"/>
      <c r="D21" s="97"/>
      <c r="E21" s="97"/>
      <c r="F21" s="97"/>
      <c r="G21" s="97"/>
      <c r="H21" s="97"/>
      <c r="I21" s="54"/>
    </row>
    <row r="22" spans="1:9" x14ac:dyDescent="0.25">
      <c r="A22" s="97" t="s">
        <v>20</v>
      </c>
      <c r="B22" s="97"/>
      <c r="C22" s="97"/>
      <c r="D22" s="97"/>
      <c r="E22" s="106">
        <f>F7</f>
        <v>0</v>
      </c>
      <c r="F22" s="97"/>
      <c r="G22" s="97"/>
      <c r="H22" s="97"/>
      <c r="I22" s="54"/>
    </row>
    <row r="23" spans="1:9" x14ac:dyDescent="0.25">
      <c r="A23" s="97" t="s">
        <v>31</v>
      </c>
      <c r="B23" s="97"/>
      <c r="C23" s="97"/>
      <c r="D23" s="97"/>
      <c r="E23" s="106">
        <f>F8</f>
        <v>0</v>
      </c>
      <c r="F23" s="97"/>
      <c r="G23" s="97"/>
      <c r="H23" s="97"/>
      <c r="I23" s="117"/>
    </row>
    <row r="24" spans="1:9" ht="15.75" thickBot="1" x14ac:dyDescent="0.3">
      <c r="A24" s="97" t="s">
        <v>32</v>
      </c>
      <c r="B24" s="97"/>
      <c r="C24" s="96"/>
      <c r="D24" s="97"/>
      <c r="E24" s="119">
        <f>F17</f>
        <v>0</v>
      </c>
      <c r="F24" s="97"/>
      <c r="G24" s="97"/>
      <c r="H24" s="97"/>
      <c r="I24" s="117"/>
    </row>
    <row r="25" spans="1:9" ht="15.75" thickTop="1" x14ac:dyDescent="0.25">
      <c r="A25" s="97" t="s">
        <v>41</v>
      </c>
      <c r="B25" s="97"/>
      <c r="C25" s="97"/>
      <c r="D25" s="97"/>
      <c r="E25" s="106">
        <f>SUM(E22:E24)</f>
        <v>0</v>
      </c>
      <c r="F25" s="97"/>
      <c r="G25" s="97"/>
      <c r="H25" s="97"/>
      <c r="I25" s="117"/>
    </row>
    <row r="26" spans="1:9" x14ac:dyDescent="0.25">
      <c r="A26" s="142"/>
      <c r="B26" s="142"/>
      <c r="C26" s="142"/>
      <c r="D26" s="142"/>
      <c r="E26" s="143"/>
      <c r="F26" s="142"/>
      <c r="G26" s="142"/>
      <c r="H26" s="142"/>
      <c r="I26" s="117"/>
    </row>
    <row r="27" spans="1:9" ht="11.25" customHeight="1" x14ac:dyDescent="0.25">
      <c r="A27" s="97"/>
      <c r="B27" s="97"/>
      <c r="C27" s="97"/>
      <c r="D27" s="97"/>
      <c r="E27" s="97"/>
      <c r="F27" s="97"/>
      <c r="G27" s="97"/>
      <c r="H27" s="97"/>
      <c r="I27" s="169"/>
    </row>
    <row r="28" spans="1:9" x14ac:dyDescent="0.25">
      <c r="A28" s="52" t="s">
        <v>34</v>
      </c>
      <c r="B28" s="53"/>
      <c r="C28" s="53"/>
      <c r="D28" s="53"/>
      <c r="E28" s="53"/>
      <c r="F28" s="53"/>
      <c r="G28" s="97"/>
      <c r="H28" s="97"/>
    </row>
    <row r="29" spans="1:9" ht="9.75" customHeight="1" x14ac:dyDescent="0.25">
      <c r="A29" s="53"/>
      <c r="B29" s="53"/>
      <c r="C29" s="53"/>
      <c r="D29" s="53"/>
      <c r="E29" s="53"/>
      <c r="F29" s="53"/>
      <c r="G29" s="97"/>
      <c r="H29" s="97"/>
      <c r="I29" s="54"/>
    </row>
    <row r="30" spans="1:9" x14ac:dyDescent="0.25">
      <c r="A30" s="52" t="s">
        <v>35</v>
      </c>
      <c r="B30" s="52"/>
      <c r="C30" s="52"/>
      <c r="D30" s="52"/>
      <c r="E30" s="144">
        <f>INT(E25)</f>
        <v>0</v>
      </c>
      <c r="F30" s="53"/>
      <c r="G30" s="97"/>
      <c r="H30" s="97"/>
      <c r="I30" s="54"/>
    </row>
    <row r="31" spans="1:9" x14ac:dyDescent="0.25">
      <c r="A31" s="52" t="s">
        <v>36</v>
      </c>
      <c r="B31" s="52"/>
      <c r="C31" s="52"/>
      <c r="D31" s="52"/>
      <c r="E31" s="144">
        <f>INT(E23)</f>
        <v>0</v>
      </c>
      <c r="F31" s="52" t="s">
        <v>18</v>
      </c>
      <c r="G31" s="97"/>
      <c r="H31" s="97"/>
      <c r="I31" s="117"/>
    </row>
    <row r="32" spans="1:9" x14ac:dyDescent="0.25">
      <c r="A32" s="52" t="s">
        <v>37</v>
      </c>
      <c r="B32" s="52"/>
      <c r="C32" s="52"/>
      <c r="D32" s="52"/>
      <c r="E32" s="144">
        <f>CEILING(E24,1)</f>
        <v>0</v>
      </c>
      <c r="F32" s="53"/>
      <c r="G32" s="97"/>
      <c r="H32" s="97"/>
      <c r="I32" s="117"/>
    </row>
    <row r="33" spans="1:9" x14ac:dyDescent="0.25">
      <c r="A33" s="97"/>
      <c r="B33" s="97"/>
      <c r="C33" s="97"/>
      <c r="D33" s="97"/>
      <c r="E33" s="97"/>
      <c r="F33" s="97"/>
      <c r="G33" s="97"/>
      <c r="H33" s="97"/>
      <c r="I33" s="54"/>
    </row>
    <row r="34" spans="1:9" ht="9.75" customHeight="1" x14ac:dyDescent="0.25">
      <c r="A34" s="97"/>
      <c r="B34" s="97"/>
      <c r="C34" s="97"/>
      <c r="D34" s="97"/>
      <c r="E34" s="97"/>
      <c r="F34" s="97"/>
      <c r="G34" s="97"/>
      <c r="H34" s="97"/>
      <c r="I34" s="54"/>
    </row>
    <row r="35" spans="1:9" x14ac:dyDescent="0.25">
      <c r="A35" s="97"/>
      <c r="B35" s="146" t="s">
        <v>38</v>
      </c>
      <c r="C35" s="147" t="s">
        <v>39</v>
      </c>
      <c r="D35" s="147"/>
      <c r="E35" s="147"/>
      <c r="F35" s="148"/>
      <c r="G35" s="97"/>
      <c r="H35" s="97"/>
      <c r="I35" s="54"/>
    </row>
    <row r="36" spans="1:9" x14ac:dyDescent="0.25">
      <c r="A36" s="97"/>
      <c r="B36" s="149"/>
      <c r="C36" s="57"/>
      <c r="D36" s="57"/>
      <c r="E36" s="57"/>
      <c r="F36" s="58"/>
      <c r="G36" s="97"/>
      <c r="H36" s="97"/>
      <c r="I36" s="54"/>
    </row>
    <row r="37" spans="1:9" x14ac:dyDescent="0.25">
      <c r="A37" s="97"/>
      <c r="B37" s="150"/>
      <c r="C37" s="151"/>
      <c r="D37" s="151"/>
      <c r="E37" s="151"/>
      <c r="F37" s="152"/>
      <c r="G37" s="97"/>
      <c r="H37" s="97"/>
      <c r="I37" s="54"/>
    </row>
    <row r="38" spans="1:9" x14ac:dyDescent="0.25">
      <c r="A38" s="97"/>
      <c r="B38" s="150"/>
      <c r="C38" s="151"/>
      <c r="D38" s="151"/>
      <c r="E38" s="151"/>
      <c r="F38" s="152"/>
      <c r="G38" s="97"/>
      <c r="H38" s="170"/>
    </row>
    <row r="39" spans="1:9" x14ac:dyDescent="0.25">
      <c r="A39" s="97"/>
      <c r="B39" s="150"/>
      <c r="C39" s="151"/>
      <c r="D39" s="151"/>
      <c r="E39" s="153"/>
      <c r="F39" s="152"/>
      <c r="G39" s="97"/>
      <c r="H39" s="170"/>
    </row>
    <row r="40" spans="1:9" x14ac:dyDescent="0.25">
      <c r="A40" s="97"/>
      <c r="B40" s="150"/>
      <c r="C40" s="151"/>
      <c r="D40" s="151"/>
      <c r="E40" s="171"/>
      <c r="F40" s="152"/>
      <c r="G40" s="97"/>
      <c r="H40" s="170"/>
    </row>
    <row r="41" spans="1:9" x14ac:dyDescent="0.25">
      <c r="A41" s="97"/>
      <c r="B41" s="150"/>
      <c r="C41" s="151"/>
      <c r="D41" s="151"/>
      <c r="E41" s="151"/>
      <c r="F41" s="152"/>
      <c r="G41" s="97"/>
      <c r="H41" s="170"/>
    </row>
    <row r="42" spans="1:9" x14ac:dyDescent="0.25">
      <c r="A42" s="97"/>
      <c r="B42" s="150"/>
      <c r="C42" s="151"/>
      <c r="D42" s="151"/>
      <c r="E42" s="151"/>
      <c r="F42" s="152"/>
      <c r="G42" s="97"/>
      <c r="H42" s="170"/>
    </row>
    <row r="43" spans="1:9" x14ac:dyDescent="0.25">
      <c r="A43" s="97"/>
      <c r="B43" s="150"/>
      <c r="C43" s="151"/>
      <c r="D43" s="151"/>
      <c r="E43" s="151"/>
      <c r="F43" s="152"/>
      <c r="G43" s="97"/>
      <c r="H43" s="170"/>
    </row>
    <row r="44" spans="1:9" x14ac:dyDescent="0.25">
      <c r="A44" s="97"/>
      <c r="B44" s="150"/>
      <c r="C44" s="151"/>
      <c r="D44" s="151"/>
      <c r="E44" s="151"/>
      <c r="F44" s="152"/>
      <c r="G44" s="97"/>
      <c r="H44" s="170"/>
    </row>
    <row r="45" spans="1:9" x14ac:dyDescent="0.25">
      <c r="A45" s="97"/>
      <c r="B45" s="150"/>
      <c r="C45" s="151"/>
      <c r="D45" s="151"/>
      <c r="E45" s="151"/>
      <c r="F45" s="152"/>
      <c r="G45" s="97"/>
      <c r="H45" s="170"/>
    </row>
    <row r="46" spans="1:9" x14ac:dyDescent="0.25">
      <c r="A46" s="97"/>
      <c r="B46" s="150"/>
      <c r="C46" s="151"/>
      <c r="D46" s="151"/>
      <c r="E46" s="151"/>
      <c r="F46" s="152"/>
      <c r="G46" s="97"/>
      <c r="H46" s="170"/>
    </row>
    <row r="47" spans="1:9" x14ac:dyDescent="0.25">
      <c r="A47" s="97"/>
      <c r="B47" s="150"/>
      <c r="C47" s="151"/>
      <c r="D47" s="151"/>
      <c r="E47" s="151"/>
      <c r="F47" s="152"/>
      <c r="G47" s="97"/>
      <c r="H47" s="170"/>
    </row>
    <row r="48" spans="1:9" x14ac:dyDescent="0.25">
      <c r="A48" s="97"/>
      <c r="B48" s="150"/>
      <c r="C48" s="151"/>
      <c r="D48" s="151"/>
      <c r="E48" s="151"/>
      <c r="F48" s="152"/>
      <c r="G48" s="97"/>
      <c r="H48" s="170"/>
    </row>
    <row r="49" spans="1:8" x14ac:dyDescent="0.25">
      <c r="A49" s="97"/>
      <c r="B49" s="150"/>
      <c r="C49" s="151"/>
      <c r="D49" s="151"/>
      <c r="E49" s="151"/>
      <c r="F49" s="152" t="s">
        <v>39</v>
      </c>
      <c r="G49" s="97"/>
      <c r="H49" s="170"/>
    </row>
    <row r="50" spans="1:8" x14ac:dyDescent="0.25">
      <c r="A50" s="97"/>
      <c r="B50" s="150"/>
      <c r="C50" s="151"/>
      <c r="D50" s="151"/>
      <c r="E50" s="151"/>
      <c r="F50" s="152"/>
      <c r="G50" s="97"/>
      <c r="H50" s="170"/>
    </row>
    <row r="51" spans="1:8" x14ac:dyDescent="0.25">
      <c r="A51" s="97"/>
      <c r="B51" s="162"/>
      <c r="C51" s="61"/>
      <c r="D51" s="61"/>
      <c r="E51" s="61"/>
      <c r="F51" s="62"/>
      <c r="G51" s="97"/>
      <c r="H51" s="170"/>
    </row>
    <row r="52" spans="1:8" x14ac:dyDescent="0.25">
      <c r="A52" s="97"/>
      <c r="B52" s="265" t="s">
        <v>146</v>
      </c>
      <c r="C52" s="151"/>
      <c r="D52" s="151"/>
      <c r="E52" s="151"/>
      <c r="F52" s="151"/>
      <c r="G52" s="97"/>
      <c r="H52" s="170"/>
    </row>
    <row r="53" spans="1:8" x14ac:dyDescent="0.25">
      <c r="A53" s="97"/>
      <c r="B53" s="151"/>
      <c r="C53" s="151"/>
      <c r="D53" s="151"/>
      <c r="E53" s="151"/>
      <c r="F53" s="151"/>
      <c r="G53" s="97"/>
      <c r="H53" s="170"/>
    </row>
    <row r="54" spans="1:8" ht="10.5" customHeight="1" x14ac:dyDescent="0.25"/>
    <row r="87" ht="12" customHeight="1" x14ac:dyDescent="0.25"/>
  </sheetData>
  <sheetProtection algorithmName="SHA-512" hashValue="s9TL0V1ZIXf8boVVMjU1S1rbCvnxlZ89azlRABJLtr5iNCFLpb4bL/IKDIoIxRM1EaoA1iaI7fnzW8oF6eaUfw==" saltValue="kcdhw0euPDyouKG2OUIvfg==" spinCount="100000" sheet="1" selectLockedCells="1"/>
  <phoneticPr fontId="11" type="noConversion"/>
  <pageMargins left="0.75" right="0.62" top="0.74" bottom="0.67"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A1:I106"/>
  <sheetViews>
    <sheetView showGridLines="0" topLeftCell="A70" workbookViewId="0">
      <selection activeCell="C93" sqref="C93"/>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24.75" customHeight="1" x14ac:dyDescent="0.25"/>
    <row r="2" spans="1:9" ht="23.25" x14ac:dyDescent="0.35">
      <c r="A2" s="230" t="s">
        <v>108</v>
      </c>
      <c r="B2" s="231"/>
      <c r="C2" s="231"/>
      <c r="D2" s="231"/>
      <c r="E2" s="231"/>
      <c r="F2" s="231"/>
      <c r="G2" s="232"/>
    </row>
    <row r="3" spans="1:9" ht="12.75" customHeight="1" x14ac:dyDescent="0.25">
      <c r="A3" s="96"/>
      <c r="B3" s="154"/>
      <c r="C3" s="154"/>
      <c r="D3" s="154"/>
      <c r="E3" s="154"/>
      <c r="F3" s="154"/>
      <c r="G3" s="154"/>
      <c r="H3" s="54"/>
      <c r="I3" s="54"/>
    </row>
    <row r="4" spans="1:9" ht="13.5" customHeight="1" x14ac:dyDescent="0.25">
      <c r="A4" s="96"/>
      <c r="B4" s="176" t="s">
        <v>0</v>
      </c>
      <c r="C4" s="220"/>
      <c r="D4" s="220"/>
      <c r="E4" s="221"/>
      <c r="F4" s="184"/>
      <c r="G4" s="154"/>
      <c r="H4" s="54"/>
      <c r="I4" s="54"/>
    </row>
    <row r="5" spans="1:9" ht="13.5" customHeight="1" x14ac:dyDescent="0.25">
      <c r="A5" s="96"/>
      <c r="B5" s="179" t="s">
        <v>1</v>
      </c>
      <c r="C5" s="222"/>
      <c r="D5" s="222"/>
      <c r="E5" s="223"/>
      <c r="F5" s="184"/>
      <c r="G5" s="154"/>
      <c r="H5" s="54"/>
      <c r="I5" s="54"/>
    </row>
    <row r="6" spans="1:9" ht="12.75" customHeight="1" x14ac:dyDescent="0.25">
      <c r="A6" s="96"/>
      <c r="B6" s="184"/>
      <c r="C6" s="184"/>
      <c r="D6" s="184"/>
      <c r="E6" s="184"/>
      <c r="F6" s="184"/>
      <c r="G6" s="154"/>
      <c r="H6" s="54"/>
      <c r="I6" s="54"/>
    </row>
    <row r="7" spans="1:9" ht="12.75" customHeight="1" x14ac:dyDescent="0.25">
      <c r="A7" s="96"/>
      <c r="B7" s="184" t="s">
        <v>109</v>
      </c>
      <c r="C7" s="184"/>
      <c r="D7" s="184"/>
      <c r="E7" s="184"/>
      <c r="F7" s="184"/>
      <c r="G7" s="154"/>
      <c r="H7" s="54"/>
      <c r="I7" s="54"/>
    </row>
    <row r="8" spans="1:9" ht="12.75" customHeight="1" x14ac:dyDescent="0.25">
      <c r="A8" s="96"/>
      <c r="B8" s="184"/>
      <c r="C8" s="184"/>
      <c r="D8" s="184"/>
      <c r="E8" s="233" t="s">
        <v>93</v>
      </c>
      <c r="F8" s="234">
        <v>0</v>
      </c>
      <c r="G8" s="154"/>
      <c r="H8" s="54"/>
      <c r="I8" s="54"/>
    </row>
    <row r="9" spans="1:9" ht="12.75" customHeight="1" x14ac:dyDescent="0.25">
      <c r="A9" s="96"/>
      <c r="B9" s="184"/>
      <c r="C9" s="184"/>
      <c r="D9" s="184"/>
      <c r="E9" s="233" t="s">
        <v>94</v>
      </c>
      <c r="F9" s="234">
        <v>0</v>
      </c>
      <c r="G9" s="154"/>
      <c r="H9" s="54"/>
      <c r="I9" s="54"/>
    </row>
    <row r="10" spans="1:9" ht="12.75" customHeight="1" x14ac:dyDescent="0.25">
      <c r="A10" s="96"/>
      <c r="B10" s="184"/>
      <c r="C10" s="184"/>
      <c r="D10" s="184"/>
      <c r="E10" s="233" t="s">
        <v>95</v>
      </c>
      <c r="F10" s="234">
        <v>0</v>
      </c>
      <c r="G10" s="154"/>
      <c r="H10" s="54"/>
      <c r="I10" s="54"/>
    </row>
    <row r="11" spans="1:9" ht="12.75" customHeight="1" x14ac:dyDescent="0.25">
      <c r="A11" s="96"/>
      <c r="B11" s="184"/>
      <c r="C11" s="184"/>
      <c r="D11" s="184"/>
      <c r="E11" s="233" t="s">
        <v>96</v>
      </c>
      <c r="F11" s="234">
        <v>0</v>
      </c>
      <c r="G11" s="154"/>
      <c r="H11" s="54"/>
      <c r="I11" s="54"/>
    </row>
    <row r="12" spans="1:9" ht="9.75" customHeight="1" x14ac:dyDescent="0.25">
      <c r="A12" s="96"/>
      <c r="B12" s="184"/>
      <c r="C12" s="184"/>
      <c r="D12" s="184"/>
      <c r="E12" s="233"/>
      <c r="F12" s="190"/>
      <c r="G12" s="154"/>
      <c r="H12" s="54"/>
      <c r="I12" s="54"/>
    </row>
    <row r="13" spans="1:9" ht="12.75" customHeight="1" x14ac:dyDescent="0.25">
      <c r="A13" s="96"/>
      <c r="B13" s="185" t="s">
        <v>97</v>
      </c>
      <c r="C13" s="184"/>
      <c r="D13" s="184"/>
      <c r="E13" s="233"/>
      <c r="F13" s="235">
        <v>0</v>
      </c>
      <c r="G13" s="154"/>
      <c r="H13" s="54"/>
      <c r="I13" s="54"/>
    </row>
    <row r="14" spans="1:9" ht="12.75" customHeight="1" x14ac:dyDescent="0.25">
      <c r="A14" s="96"/>
      <c r="B14" s="184" t="s">
        <v>98</v>
      </c>
      <c r="C14" s="184"/>
      <c r="D14" s="184"/>
      <c r="E14" s="233"/>
      <c r="F14" s="235">
        <v>0</v>
      </c>
      <c r="G14" s="154"/>
      <c r="H14" s="54"/>
      <c r="I14" s="54"/>
    </row>
    <row r="15" spans="1:9" ht="10.5" customHeight="1" x14ac:dyDescent="0.25">
      <c r="A15" s="96"/>
      <c r="B15" s="184"/>
      <c r="C15" s="233"/>
      <c r="D15" s="190" t="s">
        <v>39</v>
      </c>
      <c r="E15" s="184"/>
      <c r="F15" s="184"/>
      <c r="G15" s="154"/>
      <c r="H15" s="54"/>
      <c r="I15" s="54"/>
    </row>
    <row r="16" spans="1:9" ht="12.75" customHeight="1" x14ac:dyDescent="0.25">
      <c r="A16" s="96" t="s">
        <v>99</v>
      </c>
      <c r="B16" s="184"/>
      <c r="C16" s="233"/>
      <c r="D16" s="190" t="s">
        <v>39</v>
      </c>
      <c r="E16" s="184"/>
      <c r="F16" s="184"/>
      <c r="G16" s="154"/>
      <c r="H16" s="54"/>
      <c r="I16" s="54"/>
    </row>
    <row r="17" spans="1:9" ht="9.75" customHeight="1" x14ac:dyDescent="0.25">
      <c r="A17" s="96"/>
      <c r="B17" s="184"/>
      <c r="C17" s="97"/>
      <c r="D17" s="97"/>
      <c r="E17" s="97"/>
      <c r="F17" s="97"/>
      <c r="G17" s="97"/>
      <c r="H17" s="54"/>
      <c r="I17" s="54"/>
    </row>
    <row r="18" spans="1:9" ht="12.75" customHeight="1" x14ac:dyDescent="0.25">
      <c r="A18" s="97" t="s">
        <v>100</v>
      </c>
      <c r="B18" s="184"/>
      <c r="C18" s="97"/>
      <c r="D18" s="97"/>
      <c r="E18" s="97"/>
      <c r="F18" s="236">
        <f>F8-F13-F14</f>
        <v>0</v>
      </c>
      <c r="G18" s="97"/>
      <c r="H18" s="54"/>
      <c r="I18" s="54"/>
    </row>
    <row r="19" spans="1:9" ht="12.75" customHeight="1" thickBot="1" x14ac:dyDescent="0.3">
      <c r="A19" s="54" t="s">
        <v>101</v>
      </c>
      <c r="B19" s="185"/>
      <c r="C19" s="97"/>
      <c r="D19" s="97"/>
      <c r="E19" s="54"/>
      <c r="F19" s="237">
        <f>F9+F14</f>
        <v>0</v>
      </c>
      <c r="G19" s="97"/>
      <c r="H19" s="54"/>
      <c r="I19" s="54"/>
    </row>
    <row r="20" spans="1:9" ht="12.75" customHeight="1" thickTop="1" x14ac:dyDescent="0.25">
      <c r="A20" s="97" t="s">
        <v>102</v>
      </c>
      <c r="B20" s="184"/>
      <c r="C20" s="97"/>
      <c r="D20" s="97"/>
      <c r="E20" s="97"/>
      <c r="F20" s="238">
        <f>F18+F19</f>
        <v>0</v>
      </c>
      <c r="G20" s="97"/>
      <c r="H20" s="54"/>
      <c r="I20" s="54"/>
    </row>
    <row r="21" spans="1:9" ht="11.25" customHeight="1" x14ac:dyDescent="0.25">
      <c r="A21" s="184"/>
      <c r="B21" s="184"/>
      <c r="C21" s="97"/>
      <c r="D21" s="97"/>
      <c r="E21" s="97"/>
      <c r="F21" s="97"/>
      <c r="G21" s="97"/>
      <c r="H21" s="54"/>
      <c r="I21" s="54"/>
    </row>
    <row r="22" spans="1:9" x14ac:dyDescent="0.25">
      <c r="A22" s="96" t="s">
        <v>141</v>
      </c>
      <c r="B22" s="184"/>
      <c r="C22" s="97"/>
      <c r="D22" s="97"/>
      <c r="E22" s="97"/>
      <c r="F22" s="97"/>
      <c r="G22" s="97"/>
      <c r="H22" s="54"/>
      <c r="I22" s="54"/>
    </row>
    <row r="23" spans="1:9" ht="9.75" customHeight="1" x14ac:dyDescent="0.25">
      <c r="A23" s="184"/>
      <c r="B23" s="184"/>
      <c r="C23" s="97"/>
      <c r="D23" s="97"/>
      <c r="E23" s="106"/>
      <c r="F23" s="97"/>
      <c r="G23" s="97"/>
      <c r="H23" s="54"/>
      <c r="I23" s="54"/>
    </row>
    <row r="24" spans="1:9" ht="13.5" customHeight="1" x14ac:dyDescent="0.25">
      <c r="A24" s="184" t="s">
        <v>5</v>
      </c>
      <c r="B24" s="184"/>
      <c r="C24" s="97"/>
      <c r="D24" s="239">
        <v>0</v>
      </c>
      <c r="E24" s="108">
        <f>D24*2001/12</f>
        <v>0</v>
      </c>
      <c r="F24" s="97"/>
      <c r="G24" s="97"/>
      <c r="H24" s="54"/>
      <c r="I24" s="54"/>
    </row>
    <row r="25" spans="1:9" ht="12.75" customHeight="1" x14ac:dyDescent="0.25">
      <c r="A25" s="184" t="s">
        <v>6</v>
      </c>
      <c r="B25" s="184"/>
      <c r="C25" s="97"/>
      <c r="D25" s="54"/>
      <c r="E25" s="110"/>
      <c r="F25" s="97"/>
      <c r="G25" s="97"/>
      <c r="H25" s="54"/>
      <c r="I25" s="54"/>
    </row>
    <row r="26" spans="1:9" ht="12.75" customHeight="1" x14ac:dyDescent="0.25">
      <c r="A26" s="96">
        <v>1</v>
      </c>
      <c r="B26" s="184" t="s">
        <v>7</v>
      </c>
      <c r="C26" s="97"/>
      <c r="D26" s="240">
        <v>0</v>
      </c>
      <c r="E26" s="108">
        <f>IF(D26=0,0,(D26/D27)*2001/12)</f>
        <v>0</v>
      </c>
      <c r="F26" s="97"/>
      <c r="G26" s="97"/>
      <c r="H26" s="54"/>
      <c r="I26" s="54"/>
    </row>
    <row r="27" spans="1:9" ht="13.5" customHeight="1" x14ac:dyDescent="0.25">
      <c r="A27" s="184"/>
      <c r="B27" s="184" t="s">
        <v>8</v>
      </c>
      <c r="C27" s="97"/>
      <c r="D27" s="241">
        <v>0</v>
      </c>
      <c r="E27" s="110"/>
      <c r="F27" s="97"/>
      <c r="G27" s="97"/>
      <c r="H27" s="54"/>
      <c r="I27" s="54"/>
    </row>
    <row r="28" spans="1:9" ht="12.75" customHeight="1" x14ac:dyDescent="0.25">
      <c r="A28" s="96">
        <v>2</v>
      </c>
      <c r="B28" s="184" t="s">
        <v>7</v>
      </c>
      <c r="C28" s="97"/>
      <c r="D28" s="240">
        <v>0</v>
      </c>
      <c r="E28" s="108">
        <f>IF(D28=0,0,(D28/D29)*2001/12)</f>
        <v>0</v>
      </c>
      <c r="F28" s="97"/>
      <c r="G28" s="97"/>
      <c r="H28" s="54"/>
      <c r="I28" s="54"/>
    </row>
    <row r="29" spans="1:9" ht="13.5" customHeight="1" x14ac:dyDescent="0.25">
      <c r="A29" s="184"/>
      <c r="B29" s="184" t="s">
        <v>8</v>
      </c>
      <c r="C29" s="97"/>
      <c r="D29" s="242">
        <v>0</v>
      </c>
      <c r="E29" s="110"/>
      <c r="F29" s="97"/>
      <c r="G29" s="97"/>
      <c r="H29" s="54"/>
      <c r="I29" s="54"/>
    </row>
    <row r="30" spans="1:9" ht="9.75" customHeight="1" x14ac:dyDescent="0.25">
      <c r="A30" s="184"/>
      <c r="B30" s="184"/>
      <c r="C30" s="97"/>
      <c r="D30" s="97"/>
      <c r="E30" s="97"/>
      <c r="F30" s="97"/>
      <c r="G30" s="97"/>
      <c r="H30" s="54"/>
      <c r="I30" s="54"/>
    </row>
    <row r="31" spans="1:9" ht="12.75" customHeight="1" x14ac:dyDescent="0.25">
      <c r="A31" s="184" t="s">
        <v>103</v>
      </c>
      <c r="B31" s="184"/>
      <c r="C31" s="97"/>
      <c r="D31" s="97"/>
      <c r="E31" s="97"/>
      <c r="F31" s="114">
        <f>IF((E24+E26+E28)&lt;=2001,(E24+E26+E28),2001)</f>
        <v>0</v>
      </c>
      <c r="G31" s="96" t="s">
        <v>10</v>
      </c>
      <c r="H31" s="54"/>
      <c r="I31" s="54"/>
    </row>
    <row r="32" spans="1:9" ht="11.25" customHeight="1" x14ac:dyDescent="0.25">
      <c r="A32" s="184"/>
      <c r="B32" s="184"/>
      <c r="C32" s="97"/>
      <c r="D32" s="97"/>
      <c r="E32" s="97"/>
      <c r="F32" s="97"/>
      <c r="G32" s="97"/>
      <c r="H32" s="54"/>
      <c r="I32" s="54"/>
    </row>
    <row r="33" spans="1:9" x14ac:dyDescent="0.25">
      <c r="A33" s="96" t="s">
        <v>142</v>
      </c>
      <c r="B33" s="184"/>
      <c r="C33" s="97"/>
      <c r="D33" s="97"/>
      <c r="E33" s="97"/>
      <c r="F33" s="97"/>
      <c r="G33" s="97"/>
      <c r="H33" s="54"/>
      <c r="I33" s="54"/>
    </row>
    <row r="34" spans="1:9" ht="9.75" customHeight="1" x14ac:dyDescent="0.25">
      <c r="A34" s="184"/>
      <c r="B34" s="184"/>
      <c r="C34" s="97"/>
      <c r="D34" s="97"/>
      <c r="E34" s="97"/>
      <c r="F34" s="97"/>
      <c r="G34" s="97"/>
      <c r="H34" s="54"/>
      <c r="I34" s="54"/>
    </row>
    <row r="35" spans="1:9" ht="12.75" customHeight="1" x14ac:dyDescent="0.25">
      <c r="A35" s="184" t="s">
        <v>12</v>
      </c>
      <c r="B35" s="184"/>
      <c r="C35" s="97"/>
      <c r="D35" s="97"/>
      <c r="E35" s="97"/>
      <c r="F35" s="97"/>
      <c r="G35" s="97"/>
      <c r="H35" s="54"/>
      <c r="I35" s="54"/>
    </row>
    <row r="36" spans="1:9" ht="15.75" thickBot="1" x14ac:dyDescent="0.3">
      <c r="A36" s="184" t="s">
        <v>13</v>
      </c>
      <c r="B36" s="184"/>
      <c r="C36" s="97"/>
      <c r="D36" s="97"/>
      <c r="E36" s="97"/>
      <c r="F36" s="243">
        <v>0</v>
      </c>
      <c r="G36" s="96" t="s">
        <v>14</v>
      </c>
      <c r="H36" s="54"/>
      <c r="I36" s="54"/>
    </row>
    <row r="37" spans="1:9" ht="11.25" customHeight="1" thickTop="1" x14ac:dyDescent="0.25">
      <c r="A37" s="184"/>
      <c r="B37" s="184"/>
      <c r="C37" s="97"/>
      <c r="D37" s="97"/>
      <c r="E37" s="97"/>
      <c r="F37" s="97"/>
      <c r="G37" s="97"/>
      <c r="H37" s="54"/>
      <c r="I37" s="54"/>
    </row>
    <row r="38" spans="1:9" ht="12.75" customHeight="1" x14ac:dyDescent="0.25">
      <c r="A38" s="96" t="s">
        <v>15</v>
      </c>
      <c r="B38" s="184"/>
      <c r="C38" s="97"/>
      <c r="D38" s="97"/>
      <c r="E38" s="97"/>
      <c r="F38" s="244">
        <f>IF(F31-F36&lt;=0,0,F31-F36)</f>
        <v>0</v>
      </c>
      <c r="G38" s="96" t="s">
        <v>16</v>
      </c>
      <c r="H38" s="54"/>
      <c r="I38" s="245"/>
    </row>
    <row r="39" spans="1:9" ht="12.75" customHeight="1" x14ac:dyDescent="0.25">
      <c r="A39" s="97" t="s">
        <v>17</v>
      </c>
      <c r="B39" s="97"/>
      <c r="C39" s="97"/>
      <c r="D39" s="97"/>
      <c r="E39" s="97"/>
      <c r="F39" s="106">
        <f>IF(F31-F36&lt;=0,0,IF(F31-F36&gt;=F20*0.37,F20*0.37,F31-F36))</f>
        <v>0</v>
      </c>
      <c r="G39" s="97" t="s">
        <v>18</v>
      </c>
      <c r="H39" s="54"/>
      <c r="I39" s="246"/>
    </row>
    <row r="40" spans="1:9" ht="9.75" customHeight="1" x14ac:dyDescent="0.25">
      <c r="A40" s="184"/>
      <c r="B40" s="184"/>
      <c r="C40" s="97"/>
      <c r="D40" s="97"/>
      <c r="E40" s="97"/>
      <c r="F40" s="114"/>
      <c r="G40" s="97"/>
      <c r="H40" s="54"/>
      <c r="I40" s="246"/>
    </row>
    <row r="41" spans="1:9" ht="12.75" customHeight="1" x14ac:dyDescent="0.25">
      <c r="A41" s="96" t="s">
        <v>19</v>
      </c>
      <c r="B41" s="184"/>
      <c r="C41" s="97"/>
      <c r="D41" s="97"/>
      <c r="E41" s="97"/>
      <c r="F41" s="97"/>
      <c r="G41" s="97"/>
      <c r="H41" s="54"/>
      <c r="I41" s="54"/>
    </row>
    <row r="42" spans="1:9" ht="7.5" customHeight="1" x14ac:dyDescent="0.25">
      <c r="A42" s="184"/>
      <c r="B42" s="184"/>
      <c r="C42" s="97"/>
      <c r="D42" s="97"/>
      <c r="E42" s="97"/>
      <c r="F42" s="97"/>
      <c r="G42" s="97"/>
      <c r="H42" s="54"/>
      <c r="I42" s="54"/>
    </row>
    <row r="43" spans="1:9" ht="12.75" customHeight="1" x14ac:dyDescent="0.25">
      <c r="A43" s="184" t="s">
        <v>20</v>
      </c>
      <c r="B43" s="184"/>
      <c r="C43" s="97"/>
      <c r="D43" s="97"/>
      <c r="E43" s="97"/>
      <c r="F43" s="106">
        <f>F20</f>
        <v>0</v>
      </c>
      <c r="G43" s="97"/>
      <c r="H43" s="54"/>
      <c r="I43" s="54"/>
    </row>
    <row r="44" spans="1:9" ht="14.25" customHeight="1" thickBot="1" x14ac:dyDescent="0.3">
      <c r="A44" s="184" t="s">
        <v>21</v>
      </c>
      <c r="B44" s="184"/>
      <c r="C44" s="97"/>
      <c r="D44" s="97"/>
      <c r="E44" s="97"/>
      <c r="F44" s="119">
        <f>F38</f>
        <v>0</v>
      </c>
      <c r="G44" s="96" t="s">
        <v>16</v>
      </c>
      <c r="H44" s="54"/>
      <c r="I44" s="54"/>
    </row>
    <row r="45" spans="1:9" ht="14.25" customHeight="1" thickTop="1" x14ac:dyDescent="0.25">
      <c r="A45" s="184" t="s">
        <v>22</v>
      </c>
      <c r="B45" s="184"/>
      <c r="C45" s="97"/>
      <c r="D45" s="97"/>
      <c r="E45" s="97"/>
      <c r="F45" s="106">
        <f>IF(F43-F44&lt;=0,0,F43-F44)</f>
        <v>0</v>
      </c>
      <c r="G45" s="97"/>
      <c r="H45" s="54"/>
      <c r="I45" s="54"/>
    </row>
    <row r="46" spans="1:9" ht="9.75" customHeight="1" x14ac:dyDescent="0.25">
      <c r="A46" s="184"/>
      <c r="B46" s="184"/>
      <c r="C46" s="97"/>
      <c r="D46" s="97"/>
      <c r="E46" s="97"/>
      <c r="F46" s="97"/>
      <c r="G46" s="97"/>
      <c r="H46" s="54"/>
      <c r="I46" s="54"/>
    </row>
    <row r="47" spans="1:9" ht="12.75" customHeight="1" x14ac:dyDescent="0.25">
      <c r="A47" s="184" t="s">
        <v>23</v>
      </c>
      <c r="B47" s="184"/>
      <c r="C47" s="97"/>
      <c r="D47" s="106">
        <f>F45</f>
        <v>0</v>
      </c>
      <c r="E47" s="97" t="s">
        <v>143</v>
      </c>
      <c r="F47" s="106">
        <f>F45*58.73%</f>
        <v>0</v>
      </c>
      <c r="G47" s="97"/>
      <c r="H47" s="54"/>
      <c r="I47" s="54"/>
    </row>
    <row r="48" spans="1:9" ht="15.75" thickBot="1" x14ac:dyDescent="0.3">
      <c r="A48" s="184" t="s">
        <v>24</v>
      </c>
      <c r="B48" s="184"/>
      <c r="C48" s="97"/>
      <c r="D48" s="97"/>
      <c r="E48" s="97"/>
      <c r="F48" s="119">
        <f>F44</f>
        <v>0</v>
      </c>
      <c r="G48" s="97"/>
      <c r="H48" s="54"/>
      <c r="I48" s="54"/>
    </row>
    <row r="49" spans="1:9" ht="15.75" thickTop="1" x14ac:dyDescent="0.25">
      <c r="A49" s="192" t="s">
        <v>37</v>
      </c>
      <c r="B49" s="184"/>
      <c r="C49" s="97"/>
      <c r="D49" s="97"/>
      <c r="E49" s="97"/>
      <c r="F49" s="114">
        <f>IF(F47-F48&lt;=0,0,F47-F48)</f>
        <v>0</v>
      </c>
      <c r="G49" s="97"/>
      <c r="H49" s="54"/>
      <c r="I49" s="54"/>
    </row>
    <row r="50" spans="1:9" ht="8.25" customHeight="1" x14ac:dyDescent="0.25">
      <c r="A50" s="184"/>
      <c r="B50" s="184"/>
      <c r="C50" s="97"/>
      <c r="D50" s="97"/>
      <c r="E50" s="97"/>
      <c r="F50" s="97"/>
      <c r="G50" s="97"/>
      <c r="H50" s="54"/>
      <c r="I50" s="54"/>
    </row>
    <row r="51" spans="1:9" ht="9.75" customHeight="1" x14ac:dyDescent="0.25">
      <c r="A51" s="206"/>
      <c r="B51" s="206"/>
      <c r="C51" s="145"/>
      <c r="D51" s="145"/>
      <c r="E51" s="247"/>
      <c r="F51" s="145"/>
      <c r="G51" s="145"/>
      <c r="H51" s="54"/>
      <c r="I51" s="54"/>
    </row>
    <row r="52" spans="1:9" ht="17.25" customHeight="1" x14ac:dyDescent="0.25">
      <c r="A52" s="184"/>
      <c r="B52" s="265" t="s">
        <v>146</v>
      </c>
      <c r="C52" s="97"/>
      <c r="D52" s="97"/>
      <c r="E52" s="140"/>
      <c r="F52" s="97"/>
      <c r="G52" s="97"/>
      <c r="H52" s="54"/>
      <c r="I52" s="54"/>
    </row>
    <row r="53" spans="1:9" ht="17.25" customHeight="1" x14ac:dyDescent="0.25">
      <c r="A53" s="184"/>
      <c r="B53" s="184"/>
      <c r="C53" s="97"/>
      <c r="D53" s="97"/>
      <c r="E53" s="140"/>
      <c r="F53" s="97"/>
      <c r="G53" s="97"/>
      <c r="H53" s="54"/>
      <c r="I53" s="54"/>
    </row>
    <row r="54" spans="1:9" ht="17.25" customHeight="1" x14ac:dyDescent="0.25">
      <c r="A54" s="184"/>
      <c r="B54" s="184"/>
      <c r="C54" s="97"/>
      <c r="D54" s="97"/>
      <c r="E54" s="140"/>
      <c r="F54" s="97"/>
      <c r="G54" s="97"/>
      <c r="H54" s="54"/>
      <c r="I54" s="54"/>
    </row>
    <row r="55" spans="1:9" ht="17.25" customHeight="1" x14ac:dyDescent="0.25">
      <c r="A55" s="184"/>
      <c r="B55" s="184"/>
      <c r="C55" s="97"/>
      <c r="D55" s="97"/>
      <c r="E55" s="140"/>
      <c r="F55" s="97"/>
      <c r="G55" s="97"/>
      <c r="H55" s="54"/>
      <c r="I55" s="54"/>
    </row>
    <row r="56" spans="1:9" ht="17.25" customHeight="1" x14ac:dyDescent="0.25">
      <c r="A56" s="184"/>
      <c r="B56" s="184"/>
      <c r="C56" s="97"/>
      <c r="D56" s="97"/>
      <c r="E56" s="140"/>
      <c r="F56" s="97"/>
      <c r="G56" s="97"/>
      <c r="H56" s="54"/>
      <c r="I56" s="54"/>
    </row>
    <row r="57" spans="1:9" ht="31.5" customHeight="1" x14ac:dyDescent="0.25">
      <c r="A57" s="184"/>
      <c r="B57" s="184"/>
      <c r="C57" s="97"/>
      <c r="D57" s="97"/>
      <c r="E57" s="140"/>
      <c r="F57" s="97"/>
      <c r="G57" s="97"/>
      <c r="H57" s="54"/>
      <c r="I57" s="54"/>
    </row>
    <row r="58" spans="1:9" ht="12.75" customHeight="1" x14ac:dyDescent="0.25">
      <c r="A58" s="96" t="s">
        <v>110</v>
      </c>
      <c r="B58" s="184"/>
      <c r="C58" s="97"/>
      <c r="D58" s="97"/>
      <c r="E58" s="97"/>
      <c r="F58" s="97"/>
      <c r="G58" s="97"/>
      <c r="H58" s="54"/>
      <c r="I58" s="54"/>
    </row>
    <row r="59" spans="1:9" ht="9.75" customHeight="1" x14ac:dyDescent="0.25">
      <c r="A59" s="184"/>
      <c r="B59" s="184"/>
      <c r="C59" s="97"/>
      <c r="D59" s="97"/>
      <c r="E59" s="97"/>
      <c r="F59" s="97"/>
      <c r="G59" s="97"/>
      <c r="H59" s="54"/>
      <c r="I59" s="54"/>
    </row>
    <row r="60" spans="1:9" ht="12.75" customHeight="1" x14ac:dyDescent="0.25">
      <c r="A60" s="184" t="s">
        <v>20</v>
      </c>
      <c r="B60" s="184"/>
      <c r="C60" s="97"/>
      <c r="D60" s="97"/>
      <c r="E60" s="106">
        <f>F18</f>
        <v>0</v>
      </c>
      <c r="F60" s="97"/>
      <c r="G60" s="97"/>
      <c r="H60" s="54"/>
      <c r="I60" s="117"/>
    </row>
    <row r="61" spans="1:9" ht="12.75" customHeight="1" x14ac:dyDescent="0.25">
      <c r="A61" s="184" t="s">
        <v>31</v>
      </c>
      <c r="B61" s="184"/>
      <c r="C61" s="97"/>
      <c r="D61" s="97"/>
      <c r="E61" s="106">
        <f>F19</f>
        <v>0</v>
      </c>
      <c r="F61" s="97"/>
      <c r="G61" s="97"/>
      <c r="H61" s="54"/>
      <c r="I61" s="54"/>
    </row>
    <row r="62" spans="1:9" ht="14.25" customHeight="1" thickBot="1" x14ac:dyDescent="0.3">
      <c r="A62" s="184" t="s">
        <v>32</v>
      </c>
      <c r="B62" s="184"/>
      <c r="C62" s="97"/>
      <c r="D62" s="97"/>
      <c r="E62" s="119">
        <f>IF(F49&lt;0.1,0,F49)</f>
        <v>0</v>
      </c>
      <c r="F62" s="97"/>
      <c r="G62" s="97"/>
      <c r="H62" s="54"/>
      <c r="I62" s="54"/>
    </row>
    <row r="63" spans="1:9" ht="15.75" thickTop="1" x14ac:dyDescent="0.25">
      <c r="A63" s="184" t="s">
        <v>33</v>
      </c>
      <c r="B63" s="184"/>
      <c r="C63" s="97"/>
      <c r="D63" s="97"/>
      <c r="E63" s="106">
        <f>SUM(E60:E62)</f>
        <v>0</v>
      </c>
      <c r="F63" s="97"/>
      <c r="G63" s="97"/>
      <c r="H63" s="54"/>
      <c r="I63" s="54"/>
    </row>
    <row r="64" spans="1:9" ht="12.75" customHeight="1" x14ac:dyDescent="0.25">
      <c r="A64" s="184"/>
      <c r="B64" s="184"/>
      <c r="C64" s="97"/>
      <c r="D64" s="97"/>
      <c r="E64" s="97"/>
      <c r="F64" s="97"/>
      <c r="G64" s="97"/>
      <c r="H64" s="54"/>
      <c r="I64" s="54"/>
    </row>
    <row r="65" spans="1:9" ht="12.75" customHeight="1" x14ac:dyDescent="0.25">
      <c r="A65" s="184"/>
      <c r="B65" s="184"/>
      <c r="C65" s="97"/>
      <c r="D65" s="97"/>
      <c r="E65" s="97"/>
      <c r="F65" s="97"/>
      <c r="G65" s="97"/>
      <c r="H65" s="54"/>
      <c r="I65" s="54"/>
    </row>
    <row r="66" spans="1:9" ht="12" customHeight="1" x14ac:dyDescent="0.25">
      <c r="A66" s="184"/>
      <c r="B66" s="184"/>
      <c r="C66" s="97"/>
      <c r="D66" s="97"/>
      <c r="E66" s="97"/>
      <c r="F66" s="97"/>
      <c r="G66" s="97"/>
      <c r="H66" s="54"/>
      <c r="I66" s="54"/>
    </row>
    <row r="67" spans="1:9" x14ac:dyDescent="0.25">
      <c r="A67" s="248" t="s">
        <v>104</v>
      </c>
      <c r="B67" s="248"/>
      <c r="C67" s="248"/>
      <c r="D67" s="248"/>
      <c r="E67" s="249"/>
      <c r="F67" s="250"/>
      <c r="G67" s="145"/>
      <c r="H67" s="54"/>
      <c r="I67" s="54"/>
    </row>
    <row r="68" spans="1:9" ht="10.5" customHeight="1" x14ac:dyDescent="0.25">
      <c r="A68" s="52"/>
      <c r="B68" s="52"/>
      <c r="C68" s="52"/>
      <c r="D68" s="52"/>
      <c r="E68" s="144"/>
      <c r="F68" s="184"/>
      <c r="G68" s="97"/>
      <c r="H68" s="54"/>
      <c r="I68" s="54"/>
    </row>
    <row r="69" spans="1:9" ht="12.75" customHeight="1" x14ac:dyDescent="0.25">
      <c r="A69" s="52"/>
      <c r="B69" s="52" t="s">
        <v>105</v>
      </c>
      <c r="C69" s="52"/>
      <c r="D69" s="144">
        <f>F8-F18</f>
        <v>0</v>
      </c>
      <c r="E69" s="144"/>
      <c r="F69" s="114"/>
      <c r="G69" s="97"/>
      <c r="H69" s="54"/>
      <c r="I69" s="54"/>
    </row>
    <row r="70" spans="1:9" ht="12" customHeight="1" x14ac:dyDescent="0.25">
      <c r="A70" s="52"/>
      <c r="B70" s="52"/>
      <c r="C70" s="52"/>
      <c r="D70" s="52"/>
      <c r="E70" s="144"/>
      <c r="F70" s="184"/>
      <c r="G70" s="97"/>
      <c r="H70" s="54"/>
      <c r="I70" s="117"/>
    </row>
    <row r="71" spans="1:9" ht="12.75" customHeight="1" thickBot="1" x14ac:dyDescent="0.3">
      <c r="A71" s="52"/>
      <c r="B71" s="52" t="s">
        <v>106</v>
      </c>
      <c r="C71" s="52"/>
      <c r="D71" s="251">
        <f>F11-E62</f>
        <v>0</v>
      </c>
      <c r="E71" s="144"/>
      <c r="F71" s="114"/>
      <c r="G71" s="154"/>
    </row>
    <row r="72" spans="1:9" ht="15" customHeight="1" thickTop="1" x14ac:dyDescent="0.25">
      <c r="A72" s="252"/>
      <c r="B72" s="252" t="s">
        <v>107</v>
      </c>
      <c r="C72" s="252"/>
      <c r="D72" s="253">
        <f>SUM(D69:D71)</f>
        <v>0</v>
      </c>
      <c r="E72" s="253"/>
      <c r="F72" s="114"/>
      <c r="G72" s="154"/>
      <c r="I72" s="76"/>
    </row>
    <row r="73" spans="1:9" x14ac:dyDescent="0.25">
      <c r="A73" s="184"/>
      <c r="B73" s="184"/>
      <c r="C73" s="184"/>
      <c r="D73" s="184"/>
      <c r="E73" s="184"/>
      <c r="F73" s="184"/>
      <c r="G73" s="154"/>
    </row>
    <row r="74" spans="1:9" x14ac:dyDescent="0.25">
      <c r="A74" s="184"/>
      <c r="B74" s="184"/>
      <c r="C74" s="184"/>
      <c r="D74" s="184"/>
      <c r="E74" s="184"/>
      <c r="F74" s="184"/>
      <c r="G74" s="154"/>
    </row>
    <row r="75" spans="1:9" x14ac:dyDescent="0.25">
      <c r="A75" s="184"/>
      <c r="B75" s="184"/>
      <c r="C75" s="184"/>
      <c r="D75" s="184"/>
      <c r="E75" s="184"/>
      <c r="F75" s="184"/>
      <c r="G75" s="154"/>
    </row>
    <row r="76" spans="1:9" x14ac:dyDescent="0.25">
      <c r="A76" s="184"/>
      <c r="B76" s="184"/>
      <c r="C76" s="184"/>
      <c r="D76" s="184"/>
      <c r="E76" s="184"/>
      <c r="F76" s="184"/>
      <c r="G76" s="154"/>
    </row>
    <row r="77" spans="1:9" x14ac:dyDescent="0.25">
      <c r="A77" s="184"/>
      <c r="B77" s="207" t="s">
        <v>38</v>
      </c>
      <c r="C77" s="208"/>
      <c r="D77" s="208"/>
      <c r="E77" s="208"/>
      <c r="F77" s="209"/>
      <c r="G77" s="154"/>
    </row>
    <row r="78" spans="1:9" x14ac:dyDescent="0.25">
      <c r="A78" s="184"/>
      <c r="B78" s="210"/>
      <c r="C78" s="156"/>
      <c r="D78" s="156"/>
      <c r="E78" s="156"/>
      <c r="F78" s="211"/>
      <c r="G78" s="154"/>
    </row>
    <row r="79" spans="1:9" x14ac:dyDescent="0.25">
      <c r="A79" s="154"/>
      <c r="B79" s="254"/>
      <c r="C79" s="255"/>
      <c r="D79" s="255"/>
      <c r="E79" s="255"/>
      <c r="F79" s="256"/>
      <c r="G79" s="154"/>
    </row>
    <row r="80" spans="1:9" x14ac:dyDescent="0.25">
      <c r="A80" s="154"/>
      <c r="B80" s="254"/>
      <c r="C80" s="255"/>
      <c r="D80" s="255"/>
      <c r="E80" s="255"/>
      <c r="F80" s="256"/>
      <c r="G80" s="154"/>
    </row>
    <row r="81" spans="1:7" x14ac:dyDescent="0.25">
      <c r="A81" s="154"/>
      <c r="B81" s="254"/>
      <c r="C81" s="255"/>
      <c r="D81" s="255"/>
      <c r="E81" s="255"/>
      <c r="F81" s="256"/>
      <c r="G81" s="154"/>
    </row>
    <row r="82" spans="1:7" x14ac:dyDescent="0.25">
      <c r="A82" s="154"/>
      <c r="B82" s="254"/>
      <c r="C82" s="255"/>
      <c r="D82" s="255"/>
      <c r="E82" s="255"/>
      <c r="F82" s="256"/>
      <c r="G82" s="154"/>
    </row>
    <row r="83" spans="1:7" x14ac:dyDescent="0.25">
      <c r="A83" s="154"/>
      <c r="B83" s="254"/>
      <c r="C83" s="255"/>
      <c r="D83" s="255"/>
      <c r="E83" s="255"/>
      <c r="F83" s="256"/>
      <c r="G83" s="154"/>
    </row>
    <row r="84" spans="1:7" x14ac:dyDescent="0.25">
      <c r="A84" s="154"/>
      <c r="B84" s="254"/>
      <c r="C84" s="255"/>
      <c r="D84" s="255"/>
      <c r="E84" s="255"/>
      <c r="F84" s="256"/>
      <c r="G84" s="154"/>
    </row>
    <row r="85" spans="1:7" x14ac:dyDescent="0.25">
      <c r="A85" s="154"/>
      <c r="B85" s="254"/>
      <c r="C85" s="255"/>
      <c r="D85" s="255"/>
      <c r="E85" s="255"/>
      <c r="F85" s="256"/>
      <c r="G85" s="154"/>
    </row>
    <row r="86" spans="1:7" x14ac:dyDescent="0.25">
      <c r="A86" s="154"/>
      <c r="B86" s="254"/>
      <c r="C86" s="255"/>
      <c r="D86" s="255"/>
      <c r="E86" s="255"/>
      <c r="F86" s="256"/>
      <c r="G86" s="154"/>
    </row>
    <row r="87" spans="1:7" x14ac:dyDescent="0.25">
      <c r="A87" s="154"/>
      <c r="B87" s="254"/>
      <c r="C87" s="255"/>
      <c r="D87" s="255"/>
      <c r="E87" s="255"/>
      <c r="F87" s="256"/>
      <c r="G87" s="154"/>
    </row>
    <row r="88" spans="1:7" x14ac:dyDescent="0.25">
      <c r="A88" s="154"/>
      <c r="B88" s="254"/>
      <c r="C88" s="255"/>
      <c r="D88" s="255"/>
      <c r="E88" s="255"/>
      <c r="F88" s="256"/>
      <c r="G88" s="154"/>
    </row>
    <row r="89" spans="1:7" x14ac:dyDescent="0.25">
      <c r="A89" s="154"/>
      <c r="B89" s="254"/>
      <c r="C89" s="255"/>
      <c r="D89" s="255"/>
      <c r="E89" s="255"/>
      <c r="F89" s="256"/>
      <c r="G89" s="154"/>
    </row>
    <row r="90" spans="1:7" x14ac:dyDescent="0.25">
      <c r="A90" s="154"/>
      <c r="B90" s="254"/>
      <c r="C90" s="255"/>
      <c r="D90" s="255"/>
      <c r="E90" s="255"/>
      <c r="F90" s="256"/>
      <c r="G90" s="154"/>
    </row>
    <row r="91" spans="1:7" x14ac:dyDescent="0.25">
      <c r="A91" s="154"/>
      <c r="B91" s="254"/>
      <c r="C91" s="255"/>
      <c r="D91" s="255"/>
      <c r="E91" s="255"/>
      <c r="F91" s="256"/>
      <c r="G91" s="154"/>
    </row>
    <row r="92" spans="1:7" x14ac:dyDescent="0.25">
      <c r="A92" s="154"/>
      <c r="B92" s="257"/>
      <c r="C92" s="258"/>
      <c r="D92" s="258"/>
      <c r="E92" s="258"/>
      <c r="F92" s="259"/>
      <c r="G92" s="154"/>
    </row>
    <row r="93" spans="1:7" x14ac:dyDescent="0.25">
      <c r="A93" s="154"/>
      <c r="B93" s="265" t="s">
        <v>146</v>
      </c>
      <c r="C93" s="255"/>
      <c r="D93" s="255"/>
      <c r="E93" s="255"/>
      <c r="F93" s="255"/>
      <c r="G93" s="154"/>
    </row>
    <row r="94" spans="1:7" x14ac:dyDescent="0.25">
      <c r="A94" s="154"/>
      <c r="B94" s="255"/>
      <c r="C94" s="255"/>
      <c r="D94" s="255"/>
      <c r="E94" s="255"/>
      <c r="F94" s="255"/>
      <c r="G94" s="154"/>
    </row>
    <row r="95" spans="1:7" x14ac:dyDescent="0.25">
      <c r="A95" s="154"/>
      <c r="B95" s="255"/>
      <c r="C95" s="255"/>
      <c r="D95" s="255"/>
      <c r="E95" s="255"/>
      <c r="F95" s="255"/>
      <c r="G95" s="154"/>
    </row>
    <row r="96" spans="1:7" x14ac:dyDescent="0.25">
      <c r="A96" s="154"/>
      <c r="B96" s="255"/>
      <c r="C96" s="255"/>
      <c r="D96" s="255"/>
      <c r="E96" s="255"/>
      <c r="F96" s="255"/>
      <c r="G96" s="154"/>
    </row>
    <row r="97" spans="1:7" x14ac:dyDescent="0.25">
      <c r="A97" s="154"/>
      <c r="B97" s="255"/>
      <c r="C97" s="255"/>
      <c r="D97" s="255"/>
      <c r="E97" s="255"/>
      <c r="F97" s="255"/>
      <c r="G97" s="154"/>
    </row>
    <row r="98" spans="1:7" x14ac:dyDescent="0.25">
      <c r="A98" s="154"/>
      <c r="B98" s="255"/>
      <c r="C98" s="255"/>
      <c r="D98" s="255"/>
      <c r="E98" s="255"/>
      <c r="F98" s="255"/>
      <c r="G98" s="154"/>
    </row>
    <row r="99" spans="1:7" x14ac:dyDescent="0.25">
      <c r="A99" s="154"/>
      <c r="B99" s="255"/>
      <c r="C99" s="255"/>
      <c r="D99" s="255"/>
      <c r="E99" s="255"/>
      <c r="F99" s="255"/>
      <c r="G99" s="154"/>
    </row>
    <row r="100" spans="1:7" x14ac:dyDescent="0.25">
      <c r="A100" s="154"/>
      <c r="B100" s="255"/>
      <c r="C100" s="255"/>
      <c r="D100" s="255"/>
      <c r="E100" s="255"/>
      <c r="F100" s="255"/>
      <c r="G100" s="154"/>
    </row>
    <row r="101" spans="1:7" x14ac:dyDescent="0.25">
      <c r="A101" s="154"/>
      <c r="B101" s="255"/>
      <c r="C101" s="255"/>
      <c r="D101" s="255"/>
      <c r="E101" s="255"/>
      <c r="F101" s="255"/>
      <c r="G101" s="154"/>
    </row>
    <row r="102" spans="1:7" x14ac:dyDescent="0.25">
      <c r="A102" s="154"/>
      <c r="B102" s="255"/>
      <c r="C102" s="255"/>
      <c r="D102" s="255"/>
      <c r="E102" s="255"/>
      <c r="F102" s="255"/>
      <c r="G102" s="154"/>
    </row>
    <row r="103" spans="1:7" x14ac:dyDescent="0.25">
      <c r="A103" s="154"/>
      <c r="B103" s="255"/>
      <c r="C103" s="255"/>
      <c r="D103" s="255"/>
      <c r="E103" s="255"/>
      <c r="F103" s="255"/>
      <c r="G103" s="154"/>
    </row>
    <row r="104" spans="1:7" x14ac:dyDescent="0.25">
      <c r="A104" s="154"/>
      <c r="B104" s="255"/>
      <c r="C104" s="255"/>
      <c r="D104" s="255"/>
      <c r="E104" s="255"/>
      <c r="F104" s="255"/>
      <c r="G104" s="154"/>
    </row>
    <row r="105" spans="1:7" x14ac:dyDescent="0.25">
      <c r="A105" s="154"/>
      <c r="B105" s="255"/>
      <c r="C105" s="255"/>
      <c r="D105" s="255"/>
      <c r="E105" s="255"/>
      <c r="F105" s="255"/>
      <c r="G105" s="154"/>
    </row>
    <row r="106" spans="1:7" x14ac:dyDescent="0.25">
      <c r="A106" s="229"/>
      <c r="B106" s="229"/>
      <c r="C106" s="229"/>
      <c r="D106" s="229"/>
      <c r="E106" s="229"/>
      <c r="F106" s="229"/>
      <c r="G106" s="229"/>
    </row>
  </sheetData>
  <sheetProtection algorithmName="SHA-512" hashValue="NsAYBnjk6sYyqxBoRKJCSzTmclBxz9UIM6rXgwKDt1b+vMu2pofHuV++WtbqMDaRTRnz/s4/Y7n1UfqGbln5Rw==" saltValue="Tdqpewg8HP4D/RRE/fw4yQ==" spinCount="100000" sheet="1" objects="1" scenarios="1" selectLockedCells="1"/>
  <phoneticPr fontId="11" type="noConversion"/>
  <pageMargins left="0.75" right="0.75" top="0.84" bottom="0.85" header="0.5" footer="0.5"/>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I113"/>
  <sheetViews>
    <sheetView showGridLines="0" topLeftCell="A76" workbookViewId="0">
      <selection activeCell="C94" sqref="C94"/>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26.25" customHeight="1" x14ac:dyDescent="0.25"/>
    <row r="2" spans="1:9" s="109" customFormat="1" ht="23.25" x14ac:dyDescent="0.35">
      <c r="A2" s="260" t="s">
        <v>112</v>
      </c>
      <c r="B2" s="232"/>
      <c r="C2" s="232"/>
      <c r="D2" s="232"/>
      <c r="E2" s="232"/>
      <c r="F2" s="232"/>
      <c r="G2" s="232"/>
    </row>
    <row r="3" spans="1:9" s="109" customFormat="1" ht="18.75" customHeight="1" x14ac:dyDescent="0.35">
      <c r="A3" s="261" t="s">
        <v>144</v>
      </c>
      <c r="B3" s="262"/>
      <c r="C3" s="232"/>
      <c r="D3" s="232"/>
      <c r="E3" s="232"/>
      <c r="F3" s="232"/>
      <c r="G3" s="232"/>
    </row>
    <row r="4" spans="1:9" s="109" customFormat="1" ht="7.5" customHeight="1" x14ac:dyDescent="0.25">
      <c r="A4" s="263"/>
      <c r="B4" s="262"/>
      <c r="C4" s="232"/>
      <c r="D4" s="232"/>
      <c r="E4" s="232"/>
      <c r="F4" s="232"/>
      <c r="G4" s="232"/>
    </row>
    <row r="5" spans="1:9" ht="12.75" customHeight="1" x14ac:dyDescent="0.25">
      <c r="A5" s="96"/>
      <c r="B5" s="154"/>
      <c r="C5" s="154"/>
      <c r="D5" s="154"/>
      <c r="E5" s="154"/>
      <c r="F5" s="154"/>
      <c r="G5" s="154"/>
      <c r="H5" s="54"/>
      <c r="I5" s="54"/>
    </row>
    <row r="6" spans="1:9" ht="13.5" customHeight="1" x14ac:dyDescent="0.25">
      <c r="A6" s="96"/>
      <c r="B6" s="176" t="s">
        <v>0</v>
      </c>
      <c r="C6" s="220"/>
      <c r="D6" s="220"/>
      <c r="E6" s="221"/>
      <c r="F6" s="184"/>
      <c r="G6" s="154"/>
      <c r="H6" s="54"/>
      <c r="I6" s="54"/>
    </row>
    <row r="7" spans="1:9" ht="13.5" customHeight="1" x14ac:dyDescent="0.25">
      <c r="A7" s="96"/>
      <c r="B7" s="179" t="s">
        <v>1</v>
      </c>
      <c r="C7" s="222"/>
      <c r="D7" s="222"/>
      <c r="E7" s="223"/>
      <c r="F7" s="184"/>
      <c r="G7" s="154"/>
      <c r="H7" s="54"/>
      <c r="I7" s="54"/>
    </row>
    <row r="8" spans="1:9" ht="12.75" customHeight="1" x14ac:dyDescent="0.25">
      <c r="A8" s="96"/>
      <c r="B8" s="184"/>
      <c r="C8" s="184"/>
      <c r="D8" s="184"/>
      <c r="E8" s="184"/>
      <c r="F8" s="184"/>
      <c r="G8" s="154"/>
      <c r="H8" s="54"/>
      <c r="I8" s="54"/>
    </row>
    <row r="9" spans="1:9" ht="12.75" customHeight="1" x14ac:dyDescent="0.25">
      <c r="A9" s="96"/>
      <c r="B9" s="184" t="s">
        <v>109</v>
      </c>
      <c r="C9" s="184"/>
      <c r="D9" s="184"/>
      <c r="E9" s="184"/>
      <c r="F9" s="184"/>
      <c r="G9" s="154"/>
      <c r="H9" s="54"/>
      <c r="I9" s="54"/>
    </row>
    <row r="10" spans="1:9" ht="12.75" customHeight="1" x14ac:dyDescent="0.25">
      <c r="A10" s="96"/>
      <c r="B10" s="184"/>
      <c r="C10" s="184"/>
      <c r="D10" s="184"/>
      <c r="E10" s="233" t="s">
        <v>93</v>
      </c>
      <c r="F10" s="234">
        <v>0</v>
      </c>
      <c r="G10" s="154"/>
      <c r="H10" s="54"/>
      <c r="I10" s="54"/>
    </row>
    <row r="11" spans="1:9" ht="12.75" customHeight="1" x14ac:dyDescent="0.25">
      <c r="A11" s="96"/>
      <c r="B11" s="184"/>
      <c r="C11" s="184"/>
      <c r="D11" s="184"/>
      <c r="E11" s="233" t="s">
        <v>94</v>
      </c>
      <c r="F11" s="234">
        <v>0</v>
      </c>
      <c r="G11" s="154"/>
      <c r="H11" s="54"/>
      <c r="I11" s="54"/>
    </row>
    <row r="12" spans="1:9" ht="12.75" customHeight="1" x14ac:dyDescent="0.25">
      <c r="A12" s="96"/>
      <c r="B12" s="184"/>
      <c r="C12" s="184"/>
      <c r="D12" s="184"/>
      <c r="E12" s="233" t="s">
        <v>95</v>
      </c>
      <c r="F12" s="234">
        <v>0</v>
      </c>
      <c r="G12" s="154"/>
      <c r="H12" s="54"/>
      <c r="I12" s="54"/>
    </row>
    <row r="13" spans="1:9" ht="12.75" customHeight="1" x14ac:dyDescent="0.25">
      <c r="A13" s="96"/>
      <c r="B13" s="184"/>
      <c r="C13" s="184"/>
      <c r="D13" s="184"/>
      <c r="E13" s="233" t="s">
        <v>96</v>
      </c>
      <c r="F13" s="234">
        <v>0</v>
      </c>
      <c r="G13" s="154"/>
      <c r="H13" s="54"/>
      <c r="I13" s="54"/>
    </row>
    <row r="14" spans="1:9" ht="9.75" customHeight="1" x14ac:dyDescent="0.25">
      <c r="A14" s="96"/>
      <c r="B14" s="184"/>
      <c r="C14" s="184"/>
      <c r="D14" s="184"/>
      <c r="E14" s="233"/>
      <c r="F14" s="190"/>
      <c r="G14" s="154"/>
      <c r="H14" s="54"/>
      <c r="I14" s="54"/>
    </row>
    <row r="15" spans="1:9" ht="12.75" customHeight="1" x14ac:dyDescent="0.25">
      <c r="A15" s="96"/>
      <c r="B15" s="185" t="s">
        <v>97</v>
      </c>
      <c r="C15" s="184"/>
      <c r="D15" s="184"/>
      <c r="E15" s="233"/>
      <c r="F15" s="235">
        <v>0</v>
      </c>
      <c r="G15" s="154"/>
      <c r="H15" s="54"/>
      <c r="I15" s="54"/>
    </row>
    <row r="16" spans="1:9" ht="12.75" customHeight="1" x14ac:dyDescent="0.25">
      <c r="A16" s="96"/>
      <c r="B16" s="184" t="s">
        <v>98</v>
      </c>
      <c r="C16" s="184"/>
      <c r="D16" s="184"/>
      <c r="E16" s="233"/>
      <c r="F16" s="235">
        <v>0</v>
      </c>
      <c r="G16" s="154"/>
      <c r="H16" s="54"/>
      <c r="I16" s="54"/>
    </row>
    <row r="17" spans="1:9" ht="10.5" customHeight="1" x14ac:dyDescent="0.25">
      <c r="A17" s="96"/>
      <c r="B17" s="184"/>
      <c r="C17" s="233"/>
      <c r="D17" s="190" t="s">
        <v>39</v>
      </c>
      <c r="E17" s="184"/>
      <c r="F17" s="184"/>
      <c r="G17" s="154"/>
      <c r="H17" s="54"/>
      <c r="I17" s="54"/>
    </row>
    <row r="18" spans="1:9" ht="12.75" customHeight="1" x14ac:dyDescent="0.25">
      <c r="A18" s="96" t="s">
        <v>99</v>
      </c>
      <c r="B18" s="184"/>
      <c r="C18" s="233"/>
      <c r="D18" s="190" t="s">
        <v>39</v>
      </c>
      <c r="E18" s="184"/>
      <c r="F18" s="184"/>
      <c r="G18" s="154"/>
      <c r="H18" s="54"/>
      <c r="I18" s="54"/>
    </row>
    <row r="19" spans="1:9" ht="9.75" customHeight="1" x14ac:dyDescent="0.25">
      <c r="A19" s="96"/>
      <c r="B19" s="184"/>
      <c r="C19" s="97"/>
      <c r="D19" s="97"/>
      <c r="E19" s="97"/>
      <c r="F19" s="97"/>
      <c r="G19" s="97"/>
      <c r="H19" s="54"/>
      <c r="I19" s="54"/>
    </row>
    <row r="20" spans="1:9" ht="12.75" customHeight="1" x14ac:dyDescent="0.25">
      <c r="A20" s="97" t="s">
        <v>100</v>
      </c>
      <c r="B20" s="184"/>
      <c r="C20" s="97"/>
      <c r="D20" s="97"/>
      <c r="E20" s="97"/>
      <c r="F20" s="236">
        <f>F10-F15-F16</f>
        <v>0</v>
      </c>
      <c r="G20" s="97"/>
      <c r="H20" s="54"/>
      <c r="I20" s="54"/>
    </row>
    <row r="21" spans="1:9" ht="12.75" customHeight="1" thickBot="1" x14ac:dyDescent="0.3">
      <c r="A21" s="54" t="s">
        <v>101</v>
      </c>
      <c r="B21" s="185"/>
      <c r="C21" s="97"/>
      <c r="D21" s="97"/>
      <c r="E21" s="54"/>
      <c r="F21" s="237">
        <f>F11+F16</f>
        <v>0</v>
      </c>
      <c r="G21" s="97"/>
      <c r="H21" s="54"/>
      <c r="I21" s="54"/>
    </row>
    <row r="22" spans="1:9" ht="12.75" customHeight="1" thickTop="1" x14ac:dyDescent="0.25">
      <c r="A22" s="97" t="s">
        <v>102</v>
      </c>
      <c r="B22" s="184"/>
      <c r="C22" s="97"/>
      <c r="D22" s="97"/>
      <c r="E22" s="97"/>
      <c r="F22" s="238">
        <f>F20+F21</f>
        <v>0</v>
      </c>
      <c r="G22" s="97"/>
      <c r="H22" s="54"/>
      <c r="I22" s="54"/>
    </row>
    <row r="23" spans="1:9" ht="11.25" customHeight="1" x14ac:dyDescent="0.25">
      <c r="A23" s="184"/>
      <c r="B23" s="184"/>
      <c r="C23" s="97"/>
      <c r="D23" s="97"/>
      <c r="E23" s="97"/>
      <c r="F23" s="97"/>
      <c r="G23" s="97"/>
      <c r="H23" s="54"/>
      <c r="I23" s="54"/>
    </row>
    <row r="24" spans="1:9" x14ac:dyDescent="0.25">
      <c r="A24" s="96" t="s">
        <v>141</v>
      </c>
      <c r="B24" s="184"/>
      <c r="C24" s="97"/>
      <c r="D24" s="97"/>
      <c r="E24" s="97"/>
      <c r="F24" s="97"/>
      <c r="G24" s="97"/>
      <c r="H24" s="54"/>
      <c r="I24" s="54"/>
    </row>
    <row r="25" spans="1:9" ht="9.75" customHeight="1" x14ac:dyDescent="0.25">
      <c r="A25" s="184"/>
      <c r="B25" s="184"/>
      <c r="C25" s="97"/>
      <c r="D25" s="97"/>
      <c r="E25" s="106"/>
      <c r="F25" s="97"/>
      <c r="G25" s="97"/>
      <c r="H25" s="54"/>
      <c r="I25" s="54"/>
    </row>
    <row r="26" spans="1:9" ht="13.5" customHeight="1" x14ac:dyDescent="0.25">
      <c r="A26" s="184" t="s">
        <v>5</v>
      </c>
      <c r="B26" s="184"/>
      <c r="C26" s="97"/>
      <c r="D26" s="239">
        <v>0</v>
      </c>
      <c r="E26" s="108">
        <f>D26*2495/12</f>
        <v>0</v>
      </c>
      <c r="F26" s="97"/>
      <c r="G26" s="97"/>
      <c r="H26" s="54"/>
      <c r="I26" s="54"/>
    </row>
    <row r="27" spans="1:9" ht="12.75" customHeight="1" x14ac:dyDescent="0.25">
      <c r="A27" s="184" t="s">
        <v>6</v>
      </c>
      <c r="B27" s="184"/>
      <c r="C27" s="97"/>
      <c r="D27" s="54"/>
      <c r="E27" s="110"/>
      <c r="F27" s="97"/>
      <c r="G27" s="97"/>
      <c r="H27" s="54"/>
      <c r="I27" s="54"/>
    </row>
    <row r="28" spans="1:9" ht="12.75" customHeight="1" x14ac:dyDescent="0.25">
      <c r="A28" s="96">
        <v>1</v>
      </c>
      <c r="B28" s="184" t="s">
        <v>7</v>
      </c>
      <c r="C28" s="97"/>
      <c r="D28" s="240">
        <v>0</v>
      </c>
      <c r="E28" s="108">
        <f>IF(D28=0,0,(D28/D29)*2495/12)</f>
        <v>0</v>
      </c>
      <c r="F28" s="97"/>
      <c r="G28" s="97"/>
      <c r="H28" s="54"/>
      <c r="I28" s="54"/>
    </row>
    <row r="29" spans="1:9" ht="13.5" customHeight="1" x14ac:dyDescent="0.25">
      <c r="A29" s="184"/>
      <c r="B29" s="184" t="s">
        <v>8</v>
      </c>
      <c r="C29" s="97"/>
      <c r="D29" s="241">
        <v>0</v>
      </c>
      <c r="E29" s="110"/>
      <c r="F29" s="97"/>
      <c r="G29" s="97"/>
      <c r="H29" s="54"/>
      <c r="I29" s="54"/>
    </row>
    <row r="30" spans="1:9" ht="12.75" customHeight="1" x14ac:dyDescent="0.25">
      <c r="A30" s="96">
        <v>2</v>
      </c>
      <c r="B30" s="184" t="s">
        <v>7</v>
      </c>
      <c r="C30" s="97"/>
      <c r="D30" s="240">
        <v>0</v>
      </c>
      <c r="E30" s="108">
        <f>IF(D30=0,0,(D30/D31)*2495/12)</f>
        <v>0</v>
      </c>
      <c r="F30" s="97"/>
      <c r="G30" s="97"/>
      <c r="H30" s="54"/>
      <c r="I30" s="54"/>
    </row>
    <row r="31" spans="1:9" ht="13.5" customHeight="1" x14ac:dyDescent="0.25">
      <c r="A31" s="184"/>
      <c r="B31" s="184" t="s">
        <v>8</v>
      </c>
      <c r="C31" s="97"/>
      <c r="D31" s="242">
        <v>0</v>
      </c>
      <c r="E31" s="110"/>
      <c r="F31" s="97"/>
      <c r="G31" s="97"/>
      <c r="H31" s="54"/>
      <c r="I31" s="54"/>
    </row>
    <row r="32" spans="1:9" ht="9.75" customHeight="1" x14ac:dyDescent="0.25">
      <c r="A32" s="184"/>
      <c r="B32" s="184"/>
      <c r="C32" s="97"/>
      <c r="D32" s="97"/>
      <c r="E32" s="97"/>
      <c r="F32" s="97"/>
      <c r="G32" s="97"/>
      <c r="H32" s="54"/>
      <c r="I32" s="54"/>
    </row>
    <row r="33" spans="1:9" ht="12.75" customHeight="1" x14ac:dyDescent="0.25">
      <c r="A33" s="184" t="s">
        <v>103</v>
      </c>
      <c r="B33" s="184"/>
      <c r="C33" s="97"/>
      <c r="D33" s="97"/>
      <c r="E33" s="97"/>
      <c r="F33" s="114">
        <f>IF((E26+E28+E30)&lt;=2495,(E26+E28+E30),2495)</f>
        <v>0</v>
      </c>
      <c r="G33" s="96" t="s">
        <v>10</v>
      </c>
      <c r="H33" s="54"/>
      <c r="I33" s="54"/>
    </row>
    <row r="34" spans="1:9" ht="11.25" customHeight="1" x14ac:dyDescent="0.25">
      <c r="A34" s="184"/>
      <c r="B34" s="184"/>
      <c r="C34" s="97"/>
      <c r="D34" s="97"/>
      <c r="E34" s="97"/>
      <c r="F34" s="97"/>
      <c r="G34" s="97"/>
      <c r="H34" s="54"/>
      <c r="I34" s="54"/>
    </row>
    <row r="35" spans="1:9" x14ac:dyDescent="0.25">
      <c r="A35" s="96" t="s">
        <v>142</v>
      </c>
      <c r="B35" s="184"/>
      <c r="C35" s="97"/>
      <c r="D35" s="97"/>
      <c r="E35" s="97"/>
      <c r="F35" s="97"/>
      <c r="G35" s="97"/>
      <c r="H35" s="54"/>
      <c r="I35" s="54"/>
    </row>
    <row r="36" spans="1:9" ht="9.75" customHeight="1" x14ac:dyDescent="0.25">
      <c r="A36" s="184"/>
      <c r="B36" s="184"/>
      <c r="C36" s="97"/>
      <c r="D36" s="97"/>
      <c r="E36" s="97"/>
      <c r="F36" s="97"/>
      <c r="G36" s="97"/>
      <c r="H36" s="54"/>
      <c r="I36" s="54"/>
    </row>
    <row r="37" spans="1:9" ht="12.75" customHeight="1" x14ac:dyDescent="0.25">
      <c r="A37" s="184" t="s">
        <v>12</v>
      </c>
      <c r="B37" s="184"/>
      <c r="C37" s="97"/>
      <c r="D37" s="97"/>
      <c r="E37" s="97"/>
      <c r="F37" s="97"/>
      <c r="G37" s="97"/>
      <c r="H37" s="54"/>
      <c r="I37" s="54"/>
    </row>
    <row r="38" spans="1:9" ht="15.75" thickBot="1" x14ac:dyDescent="0.3">
      <c r="A38" s="184" t="s">
        <v>13</v>
      </c>
      <c r="B38" s="184"/>
      <c r="C38" s="97"/>
      <c r="D38" s="97"/>
      <c r="E38" s="97"/>
      <c r="F38" s="243">
        <v>0</v>
      </c>
      <c r="G38" s="96" t="s">
        <v>14</v>
      </c>
      <c r="H38" s="54"/>
      <c r="I38" s="54"/>
    </row>
    <row r="39" spans="1:9" ht="11.25" customHeight="1" thickTop="1" x14ac:dyDescent="0.25">
      <c r="A39" s="184"/>
      <c r="B39" s="184"/>
      <c r="C39" s="97"/>
      <c r="D39" s="97"/>
      <c r="E39" s="97"/>
      <c r="F39" s="97"/>
      <c r="G39" s="97"/>
      <c r="H39" s="54"/>
      <c r="I39" s="54"/>
    </row>
    <row r="40" spans="1:9" ht="12.75" customHeight="1" x14ac:dyDescent="0.25">
      <c r="A40" s="96" t="s">
        <v>15</v>
      </c>
      <c r="B40" s="184"/>
      <c r="C40" s="97"/>
      <c r="D40" s="97"/>
      <c r="E40" s="97"/>
      <c r="F40" s="244">
        <f>IF(F33-F38&lt;=0,0,F33-F38)</f>
        <v>0</v>
      </c>
      <c r="G40" s="96" t="s">
        <v>16</v>
      </c>
      <c r="H40" s="54"/>
      <c r="I40" s="245"/>
    </row>
    <row r="41" spans="1:9" ht="12.75" customHeight="1" x14ac:dyDescent="0.25">
      <c r="A41" s="97" t="s">
        <v>17</v>
      </c>
      <c r="B41" s="97"/>
      <c r="C41" s="97"/>
      <c r="D41" s="97"/>
      <c r="E41" s="97"/>
      <c r="F41" s="106">
        <f>IF(F33-F38&lt;=0,0,IF(F33-F38&gt;=F22*0.191,F22*0.191,F33-F38))</f>
        <v>0</v>
      </c>
      <c r="G41" s="97" t="s">
        <v>18</v>
      </c>
      <c r="H41" s="54"/>
      <c r="I41" s="246"/>
    </row>
    <row r="42" spans="1:9" ht="9.75" customHeight="1" x14ac:dyDescent="0.25">
      <c r="A42" s="184"/>
      <c r="B42" s="184"/>
      <c r="C42" s="97"/>
      <c r="D42" s="97"/>
      <c r="E42" s="97"/>
      <c r="F42" s="114"/>
      <c r="G42" s="97"/>
      <c r="H42" s="54"/>
      <c r="I42" s="246"/>
    </row>
    <row r="43" spans="1:9" ht="12.75" customHeight="1" x14ac:dyDescent="0.25">
      <c r="A43" s="96" t="s">
        <v>19</v>
      </c>
      <c r="B43" s="184"/>
      <c r="C43" s="97"/>
      <c r="D43" s="97"/>
      <c r="E43" s="97"/>
      <c r="F43" s="97"/>
      <c r="G43" s="97"/>
      <c r="H43" s="54"/>
      <c r="I43" s="54"/>
    </row>
    <row r="44" spans="1:9" ht="7.5" customHeight="1" x14ac:dyDescent="0.25">
      <c r="A44" s="184"/>
      <c r="B44" s="184"/>
      <c r="C44" s="97"/>
      <c r="D44" s="97"/>
      <c r="E44" s="97"/>
      <c r="F44" s="97"/>
      <c r="G44" s="97"/>
      <c r="H44" s="54"/>
      <c r="I44" s="54"/>
    </row>
    <row r="45" spans="1:9" ht="12.75" customHeight="1" x14ac:dyDescent="0.25">
      <c r="A45" s="184" t="s">
        <v>20</v>
      </c>
      <c r="B45" s="184"/>
      <c r="C45" s="97"/>
      <c r="D45" s="97"/>
      <c r="E45" s="97"/>
      <c r="F45" s="106">
        <f>F22</f>
        <v>0</v>
      </c>
      <c r="G45" s="97"/>
      <c r="H45" s="54"/>
      <c r="I45" s="54"/>
    </row>
    <row r="46" spans="1:9" ht="14.25" customHeight="1" thickBot="1" x14ac:dyDescent="0.3">
      <c r="A46" s="184" t="s">
        <v>21</v>
      </c>
      <c r="B46" s="184"/>
      <c r="C46" s="97"/>
      <c r="D46" s="97"/>
      <c r="E46" s="97"/>
      <c r="F46" s="119">
        <f>F40</f>
        <v>0</v>
      </c>
      <c r="G46" s="96" t="s">
        <v>16</v>
      </c>
      <c r="H46" s="54"/>
      <c r="I46" s="54"/>
    </row>
    <row r="47" spans="1:9" ht="14.25" customHeight="1" thickTop="1" x14ac:dyDescent="0.25">
      <c r="A47" s="184" t="s">
        <v>22</v>
      </c>
      <c r="B47" s="184"/>
      <c r="C47" s="97"/>
      <c r="D47" s="97"/>
      <c r="E47" s="97"/>
      <c r="F47" s="106">
        <f>IF(F45-F46&lt;=0,0,F45-F46)</f>
        <v>0</v>
      </c>
      <c r="G47" s="97"/>
      <c r="H47" s="54"/>
      <c r="I47" s="54"/>
    </row>
    <row r="48" spans="1:9" ht="9.75" customHeight="1" x14ac:dyDescent="0.25">
      <c r="A48" s="184"/>
      <c r="B48" s="184"/>
      <c r="C48" s="97"/>
      <c r="D48" s="97"/>
      <c r="E48" s="97"/>
      <c r="F48" s="97"/>
      <c r="G48" s="97"/>
      <c r="H48" s="54"/>
      <c r="I48" s="54"/>
    </row>
    <row r="49" spans="1:9" ht="12.75" customHeight="1" x14ac:dyDescent="0.25">
      <c r="A49" s="184" t="s">
        <v>23</v>
      </c>
      <c r="B49" s="184"/>
      <c r="C49" s="97"/>
      <c r="D49" s="106">
        <f>F47</f>
        <v>0</v>
      </c>
      <c r="E49" s="97" t="s">
        <v>137</v>
      </c>
      <c r="F49" s="106">
        <f>F47*23.61%</f>
        <v>0</v>
      </c>
      <c r="G49" s="97"/>
      <c r="H49" s="54"/>
      <c r="I49" s="54"/>
    </row>
    <row r="50" spans="1:9" ht="15.75" thickBot="1" x14ac:dyDescent="0.3">
      <c r="A50" s="184" t="s">
        <v>24</v>
      </c>
      <c r="B50" s="184"/>
      <c r="C50" s="97"/>
      <c r="D50" s="97"/>
      <c r="E50" s="97"/>
      <c r="F50" s="119">
        <f>F46</f>
        <v>0</v>
      </c>
      <c r="G50" s="97"/>
      <c r="H50" s="54"/>
      <c r="I50" s="54"/>
    </row>
    <row r="51" spans="1:9" ht="15.75" thickTop="1" x14ac:dyDescent="0.25">
      <c r="A51" s="192" t="s">
        <v>37</v>
      </c>
      <c r="B51" s="184"/>
      <c r="C51" s="97"/>
      <c r="D51" s="97"/>
      <c r="E51" s="97"/>
      <c r="F51" s="114">
        <f>IF(F49-F50&lt;=0,0,F49-F50)</f>
        <v>0</v>
      </c>
      <c r="G51" s="97"/>
      <c r="H51" s="54"/>
      <c r="I51" s="54"/>
    </row>
    <row r="52" spans="1:9" ht="9.75" customHeight="1" x14ac:dyDescent="0.25">
      <c r="A52" s="206"/>
      <c r="B52" s="206"/>
      <c r="C52" s="145"/>
      <c r="D52" s="145"/>
      <c r="E52" s="247"/>
      <c r="F52" s="145"/>
      <c r="G52" s="145"/>
      <c r="H52" s="54"/>
      <c r="I52" s="54"/>
    </row>
    <row r="53" spans="1:9" ht="15.75" customHeight="1" x14ac:dyDescent="0.25">
      <c r="A53" s="184"/>
      <c r="B53" s="184"/>
      <c r="C53" s="97"/>
      <c r="D53" s="97"/>
      <c r="E53" s="140"/>
      <c r="F53" s="97"/>
      <c r="G53" s="97"/>
      <c r="H53" s="54"/>
      <c r="I53" s="54"/>
    </row>
    <row r="54" spans="1:9" ht="15.75" customHeight="1" x14ac:dyDescent="0.25">
      <c r="A54" s="184"/>
      <c r="B54" s="265" t="s">
        <v>146</v>
      </c>
      <c r="C54" s="97"/>
      <c r="D54" s="97"/>
      <c r="E54" s="140"/>
      <c r="F54" s="97"/>
      <c r="G54" s="97"/>
      <c r="H54" s="54"/>
      <c r="I54" s="54"/>
    </row>
    <row r="55" spans="1:9" ht="12.75" customHeight="1" x14ac:dyDescent="0.25">
      <c r="A55" s="184"/>
      <c r="B55" s="184"/>
      <c r="C55" s="97"/>
      <c r="D55" s="97"/>
      <c r="E55" s="140"/>
      <c r="F55" s="97"/>
      <c r="G55" s="97"/>
      <c r="H55" s="54"/>
      <c r="I55" s="54"/>
    </row>
    <row r="56" spans="1:9" ht="14.25" customHeight="1" x14ac:dyDescent="0.25">
      <c r="A56" s="184"/>
      <c r="B56" s="184"/>
      <c r="C56" s="97"/>
      <c r="D56" s="97"/>
      <c r="E56" s="140"/>
      <c r="F56" s="97"/>
      <c r="G56" s="97"/>
      <c r="H56" s="54"/>
      <c r="I56" s="54"/>
    </row>
    <row r="57" spans="1:9" ht="14.25" customHeight="1" x14ac:dyDescent="0.25">
      <c r="A57" s="184"/>
      <c r="B57" s="184"/>
      <c r="C57" s="97"/>
      <c r="D57" s="97"/>
      <c r="E57" s="140"/>
      <c r="F57" s="97"/>
      <c r="G57" s="97"/>
      <c r="H57" s="54"/>
      <c r="I57" s="54"/>
    </row>
    <row r="58" spans="1:9" ht="28.5" customHeight="1" x14ac:dyDescent="0.25">
      <c r="A58" s="184"/>
      <c r="B58" s="184"/>
      <c r="C58" s="97"/>
      <c r="D58" s="97"/>
      <c r="E58" s="140"/>
      <c r="F58" s="97"/>
      <c r="G58" s="97"/>
      <c r="H58" s="54"/>
      <c r="I58" s="54"/>
    </row>
    <row r="59" spans="1:9" ht="12.75" customHeight="1" x14ac:dyDescent="0.25">
      <c r="A59" s="96" t="s">
        <v>110</v>
      </c>
      <c r="B59" s="184"/>
      <c r="C59" s="97"/>
      <c r="D59" s="97"/>
      <c r="E59" s="97"/>
      <c r="F59" s="97"/>
      <c r="G59" s="97"/>
      <c r="H59" s="54"/>
      <c r="I59" s="54"/>
    </row>
    <row r="60" spans="1:9" ht="9.75" customHeight="1" x14ac:dyDescent="0.25">
      <c r="A60" s="184"/>
      <c r="B60" s="184"/>
      <c r="C60" s="97"/>
      <c r="D60" s="97"/>
      <c r="E60" s="97"/>
      <c r="F60" s="97"/>
      <c r="G60" s="97"/>
      <c r="H60" s="54"/>
      <c r="I60" s="54"/>
    </row>
    <row r="61" spans="1:9" ht="12.75" customHeight="1" x14ac:dyDescent="0.25">
      <c r="A61" s="184" t="s">
        <v>20</v>
      </c>
      <c r="B61" s="184"/>
      <c r="C61" s="97"/>
      <c r="D61" s="97"/>
      <c r="E61" s="106">
        <f>F20</f>
        <v>0</v>
      </c>
      <c r="F61" s="97"/>
      <c r="G61" s="97"/>
      <c r="H61" s="54"/>
      <c r="I61" s="117"/>
    </row>
    <row r="62" spans="1:9" ht="12.75" customHeight="1" x14ac:dyDescent="0.25">
      <c r="A62" s="184" t="s">
        <v>31</v>
      </c>
      <c r="B62" s="184"/>
      <c r="C62" s="97"/>
      <c r="D62" s="97"/>
      <c r="E62" s="106">
        <f>F21</f>
        <v>0</v>
      </c>
      <c r="F62" s="97"/>
      <c r="G62" s="97"/>
      <c r="H62" s="54"/>
      <c r="I62" s="54"/>
    </row>
    <row r="63" spans="1:9" ht="14.25" customHeight="1" thickBot="1" x14ac:dyDescent="0.3">
      <c r="A63" s="184" t="s">
        <v>32</v>
      </c>
      <c r="B63" s="184"/>
      <c r="C63" s="97"/>
      <c r="D63" s="97"/>
      <c r="E63" s="119">
        <f>IF(F51&lt;0.1,0,F51)</f>
        <v>0</v>
      </c>
      <c r="F63" s="97"/>
      <c r="G63" s="97"/>
      <c r="H63" s="54"/>
      <c r="I63" s="54"/>
    </row>
    <row r="64" spans="1:9" ht="15.75" thickTop="1" x14ac:dyDescent="0.25">
      <c r="A64" s="184" t="s">
        <v>33</v>
      </c>
      <c r="B64" s="184"/>
      <c r="C64" s="97"/>
      <c r="D64" s="97"/>
      <c r="E64" s="106">
        <f>SUM(E61:E63)</f>
        <v>0</v>
      </c>
      <c r="F64" s="97"/>
      <c r="G64" s="97"/>
      <c r="H64" s="54"/>
      <c r="I64" s="54"/>
    </row>
    <row r="65" spans="1:9" ht="12.75" customHeight="1" x14ac:dyDescent="0.25">
      <c r="A65" s="184"/>
      <c r="B65" s="184"/>
      <c r="C65" s="97"/>
      <c r="D65" s="97"/>
      <c r="E65" s="97"/>
      <c r="F65" s="97"/>
      <c r="G65" s="97"/>
      <c r="H65" s="54"/>
      <c r="I65" s="54"/>
    </row>
    <row r="66" spans="1:9" ht="12.75" customHeight="1" x14ac:dyDescent="0.25">
      <c r="A66" s="184"/>
      <c r="B66" s="184"/>
      <c r="C66" s="97"/>
      <c r="D66" s="97"/>
      <c r="E66" s="97"/>
      <c r="F66" s="97"/>
      <c r="G66" s="97"/>
      <c r="H66" s="54"/>
      <c r="I66" s="54"/>
    </row>
    <row r="67" spans="1:9" ht="12" customHeight="1" x14ac:dyDescent="0.25">
      <c r="A67" s="184"/>
      <c r="B67" s="184"/>
      <c r="C67" s="97"/>
      <c r="D67" s="97"/>
      <c r="E67" s="97"/>
      <c r="F67" s="97"/>
      <c r="G67" s="97"/>
      <c r="H67" s="54"/>
      <c r="I67" s="54"/>
    </row>
    <row r="68" spans="1:9" x14ac:dyDescent="0.25">
      <c r="A68" s="248" t="s">
        <v>104</v>
      </c>
      <c r="B68" s="248"/>
      <c r="C68" s="248"/>
      <c r="D68" s="248"/>
      <c r="E68" s="249"/>
      <c r="F68" s="250"/>
      <c r="G68" s="145"/>
      <c r="H68" s="54"/>
      <c r="I68" s="54"/>
    </row>
    <row r="69" spans="1:9" ht="10.5" customHeight="1" x14ac:dyDescent="0.25">
      <c r="A69" s="52"/>
      <c r="B69" s="52"/>
      <c r="C69" s="52"/>
      <c r="D69" s="52"/>
      <c r="E69" s="144"/>
      <c r="F69" s="184"/>
      <c r="G69" s="97"/>
      <c r="H69" s="54"/>
      <c r="I69" s="54"/>
    </row>
    <row r="70" spans="1:9" ht="12.75" customHeight="1" x14ac:dyDescent="0.25">
      <c r="A70" s="52"/>
      <c r="B70" s="52" t="s">
        <v>105</v>
      </c>
      <c r="C70" s="52"/>
      <c r="D70" s="144">
        <f>F10-F20</f>
        <v>0</v>
      </c>
      <c r="E70" s="144"/>
      <c r="F70" s="114"/>
      <c r="G70" s="97"/>
      <c r="H70" s="54"/>
      <c r="I70" s="54"/>
    </row>
    <row r="71" spans="1:9" ht="12" customHeight="1" x14ac:dyDescent="0.25">
      <c r="A71" s="52"/>
      <c r="B71" s="52"/>
      <c r="C71" s="52"/>
      <c r="D71" s="52"/>
      <c r="E71" s="144"/>
      <c r="F71" s="184"/>
      <c r="G71" s="97"/>
      <c r="H71" s="54"/>
      <c r="I71" s="117"/>
    </row>
    <row r="72" spans="1:9" ht="12.75" customHeight="1" thickBot="1" x14ac:dyDescent="0.3">
      <c r="A72" s="52"/>
      <c r="B72" s="52" t="s">
        <v>106</v>
      </c>
      <c r="C72" s="52"/>
      <c r="D72" s="251">
        <f>F13-E63</f>
        <v>0</v>
      </c>
      <c r="E72" s="144"/>
      <c r="F72" s="114"/>
      <c r="G72" s="154"/>
    </row>
    <row r="73" spans="1:9" ht="15" customHeight="1" thickTop="1" x14ac:dyDescent="0.25">
      <c r="A73" s="252"/>
      <c r="B73" s="252" t="s">
        <v>107</v>
      </c>
      <c r="C73" s="252"/>
      <c r="D73" s="253">
        <f>SUM(D70:D72)</f>
        <v>0</v>
      </c>
      <c r="E73" s="253"/>
      <c r="F73" s="114"/>
      <c r="G73" s="154"/>
      <c r="I73" s="76"/>
    </row>
    <row r="74" spans="1:9" x14ac:dyDescent="0.25">
      <c r="A74" s="184"/>
      <c r="B74" s="184"/>
      <c r="C74" s="184"/>
      <c r="D74" s="184"/>
      <c r="E74" s="184"/>
      <c r="F74" s="184"/>
      <c r="G74" s="154"/>
    </row>
    <row r="75" spans="1:9" x14ac:dyDescent="0.25">
      <c r="A75" s="184"/>
      <c r="B75" s="184"/>
      <c r="C75" s="184"/>
      <c r="D75" s="184"/>
      <c r="E75" s="184"/>
      <c r="F75" s="184"/>
      <c r="G75" s="154"/>
    </row>
    <row r="76" spans="1:9" x14ac:dyDescent="0.25">
      <c r="A76" s="184"/>
      <c r="B76" s="184"/>
      <c r="C76" s="184"/>
      <c r="D76" s="184"/>
      <c r="E76" s="184"/>
      <c r="F76" s="184"/>
      <c r="G76" s="154"/>
    </row>
    <row r="77" spans="1:9" x14ac:dyDescent="0.25">
      <c r="A77" s="184"/>
      <c r="B77" s="184"/>
      <c r="C77" s="184"/>
      <c r="D77" s="184"/>
      <c r="E77" s="184"/>
      <c r="F77" s="184"/>
      <c r="G77" s="154"/>
    </row>
    <row r="78" spans="1:9" x14ac:dyDescent="0.25">
      <c r="A78" s="184"/>
      <c r="B78" s="207" t="s">
        <v>38</v>
      </c>
      <c r="C78" s="208"/>
      <c r="D78" s="208"/>
      <c r="E78" s="208"/>
      <c r="F78" s="209"/>
      <c r="G78" s="154"/>
    </row>
    <row r="79" spans="1:9" x14ac:dyDescent="0.25">
      <c r="A79" s="184"/>
      <c r="B79" s="210"/>
      <c r="C79" s="156"/>
      <c r="D79" s="156"/>
      <c r="E79" s="156"/>
      <c r="F79" s="211"/>
      <c r="G79" s="154"/>
    </row>
    <row r="80" spans="1:9" x14ac:dyDescent="0.25">
      <c r="A80" s="154"/>
      <c r="B80" s="254"/>
      <c r="C80" s="255"/>
      <c r="D80" s="255"/>
      <c r="E80" s="255"/>
      <c r="F80" s="256"/>
      <c r="G80" s="154"/>
    </row>
    <row r="81" spans="1:7" x14ac:dyDescent="0.25">
      <c r="A81" s="154"/>
      <c r="B81" s="254"/>
      <c r="C81" s="255"/>
      <c r="D81" s="255"/>
      <c r="E81" s="255"/>
      <c r="F81" s="256"/>
      <c r="G81" s="154"/>
    </row>
    <row r="82" spans="1:7" x14ac:dyDescent="0.25">
      <c r="A82" s="154"/>
      <c r="B82" s="254"/>
      <c r="C82" s="255"/>
      <c r="D82" s="255"/>
      <c r="E82" s="255"/>
      <c r="F82" s="256"/>
      <c r="G82" s="154"/>
    </row>
    <row r="83" spans="1:7" x14ac:dyDescent="0.25">
      <c r="A83" s="154"/>
      <c r="B83" s="254"/>
      <c r="C83" s="255"/>
      <c r="D83" s="255"/>
      <c r="E83" s="255"/>
      <c r="F83" s="256"/>
      <c r="G83" s="154"/>
    </row>
    <row r="84" spans="1:7" x14ac:dyDescent="0.25">
      <c r="A84" s="154"/>
      <c r="B84" s="254"/>
      <c r="C84" s="255"/>
      <c r="D84" s="255"/>
      <c r="E84" s="255"/>
      <c r="F84" s="256"/>
      <c r="G84" s="154"/>
    </row>
    <row r="85" spans="1:7" x14ac:dyDescent="0.25">
      <c r="A85" s="154"/>
      <c r="B85" s="254"/>
      <c r="C85" s="255"/>
      <c r="D85" s="255"/>
      <c r="E85" s="255"/>
      <c r="F85" s="256"/>
      <c r="G85" s="154"/>
    </row>
    <row r="86" spans="1:7" x14ac:dyDescent="0.25">
      <c r="A86" s="154"/>
      <c r="B86" s="254"/>
      <c r="C86" s="255"/>
      <c r="D86" s="255"/>
      <c r="E86" s="255"/>
      <c r="F86" s="256"/>
      <c r="G86" s="154"/>
    </row>
    <row r="87" spans="1:7" x14ac:dyDescent="0.25">
      <c r="A87" s="154"/>
      <c r="B87" s="254"/>
      <c r="C87" s="255"/>
      <c r="D87" s="255"/>
      <c r="E87" s="255"/>
      <c r="F87" s="256"/>
      <c r="G87" s="154"/>
    </row>
    <row r="88" spans="1:7" x14ac:dyDescent="0.25">
      <c r="A88" s="154"/>
      <c r="B88" s="254"/>
      <c r="C88" s="255"/>
      <c r="D88" s="255"/>
      <c r="E88" s="255"/>
      <c r="F88" s="256"/>
      <c r="G88" s="154"/>
    </row>
    <row r="89" spans="1:7" x14ac:dyDescent="0.25">
      <c r="A89" s="154"/>
      <c r="B89" s="254"/>
      <c r="C89" s="255"/>
      <c r="D89" s="255"/>
      <c r="E89" s="255"/>
      <c r="F89" s="256"/>
      <c r="G89" s="154"/>
    </row>
    <row r="90" spans="1:7" x14ac:dyDescent="0.25">
      <c r="A90" s="154"/>
      <c r="B90" s="254"/>
      <c r="C90" s="255"/>
      <c r="D90" s="255"/>
      <c r="E90" s="255"/>
      <c r="F90" s="256"/>
      <c r="G90" s="154"/>
    </row>
    <row r="91" spans="1:7" x14ac:dyDescent="0.25">
      <c r="A91" s="154"/>
      <c r="B91" s="254"/>
      <c r="C91" s="255"/>
      <c r="D91" s="255"/>
      <c r="E91" s="255"/>
      <c r="F91" s="256"/>
      <c r="G91" s="154"/>
    </row>
    <row r="92" spans="1:7" x14ac:dyDescent="0.25">
      <c r="A92" s="154"/>
      <c r="B92" s="254"/>
      <c r="C92" s="255"/>
      <c r="D92" s="255"/>
      <c r="E92" s="255"/>
      <c r="F92" s="256"/>
      <c r="G92" s="154"/>
    </row>
    <row r="93" spans="1:7" x14ac:dyDescent="0.25">
      <c r="A93" s="154"/>
      <c r="B93" s="257"/>
      <c r="C93" s="258"/>
      <c r="D93" s="258"/>
      <c r="E93" s="258"/>
      <c r="F93" s="259"/>
      <c r="G93" s="154"/>
    </row>
    <row r="94" spans="1:7" x14ac:dyDescent="0.25">
      <c r="A94" s="154"/>
      <c r="B94" s="265" t="s">
        <v>146</v>
      </c>
      <c r="C94" s="255"/>
      <c r="D94" s="255"/>
      <c r="E94" s="255"/>
      <c r="F94" s="255"/>
      <c r="G94" s="154"/>
    </row>
    <row r="95" spans="1:7" x14ac:dyDescent="0.25">
      <c r="A95" s="154"/>
      <c r="B95" s="255"/>
      <c r="C95" s="255"/>
      <c r="D95" s="255"/>
      <c r="E95" s="255"/>
      <c r="F95" s="255"/>
      <c r="G95" s="154"/>
    </row>
    <row r="96" spans="1:7" x14ac:dyDescent="0.25">
      <c r="A96" s="154"/>
      <c r="B96" s="255"/>
      <c r="C96" s="255"/>
      <c r="D96" s="255"/>
      <c r="E96" s="255"/>
      <c r="F96" s="255"/>
      <c r="G96" s="154"/>
    </row>
    <row r="97" spans="1:7" x14ac:dyDescent="0.25">
      <c r="A97" s="154"/>
      <c r="B97" s="255"/>
      <c r="C97" s="255"/>
      <c r="D97" s="255"/>
      <c r="E97" s="255"/>
      <c r="F97" s="255"/>
      <c r="G97" s="154"/>
    </row>
    <row r="98" spans="1:7" x14ac:dyDescent="0.25">
      <c r="A98" s="154"/>
      <c r="B98" s="255"/>
      <c r="C98" s="255"/>
      <c r="D98" s="255"/>
      <c r="E98" s="255"/>
      <c r="F98" s="255"/>
      <c r="G98" s="154"/>
    </row>
    <row r="99" spans="1:7" x14ac:dyDescent="0.25">
      <c r="A99" s="154"/>
      <c r="B99" s="255"/>
      <c r="C99" s="255"/>
      <c r="D99" s="255"/>
      <c r="E99" s="255"/>
      <c r="F99" s="255"/>
      <c r="G99" s="154"/>
    </row>
    <row r="100" spans="1:7" x14ac:dyDescent="0.25">
      <c r="A100" s="154"/>
      <c r="B100" s="255"/>
      <c r="C100" s="255"/>
      <c r="D100" s="255"/>
      <c r="E100" s="255"/>
      <c r="F100" s="255"/>
      <c r="G100" s="154"/>
    </row>
    <row r="101" spans="1:7" x14ac:dyDescent="0.25">
      <c r="A101" s="154"/>
      <c r="B101" s="255"/>
      <c r="C101" s="255"/>
      <c r="D101" s="255"/>
      <c r="E101" s="255"/>
      <c r="F101" s="255"/>
      <c r="G101" s="154"/>
    </row>
    <row r="102" spans="1:7" x14ac:dyDescent="0.25">
      <c r="A102" s="154"/>
      <c r="B102" s="255"/>
      <c r="C102" s="255"/>
      <c r="D102" s="255"/>
      <c r="E102" s="255"/>
      <c r="F102" s="255"/>
      <c r="G102" s="154"/>
    </row>
    <row r="103" spans="1:7" x14ac:dyDescent="0.25">
      <c r="A103" s="154"/>
      <c r="B103" s="255"/>
      <c r="C103" s="255"/>
      <c r="D103" s="255"/>
      <c r="E103" s="255"/>
      <c r="F103" s="255"/>
      <c r="G103" s="154"/>
    </row>
    <row r="104" spans="1:7" x14ac:dyDescent="0.25">
      <c r="A104" s="154"/>
      <c r="B104" s="255"/>
      <c r="C104" s="255"/>
      <c r="D104" s="255"/>
      <c r="E104" s="255"/>
      <c r="F104" s="255"/>
      <c r="G104" s="154"/>
    </row>
    <row r="105" spans="1:7" x14ac:dyDescent="0.25">
      <c r="A105" s="154"/>
      <c r="B105" s="255"/>
      <c r="C105" s="255"/>
      <c r="D105" s="255"/>
      <c r="E105" s="255"/>
      <c r="F105" s="255"/>
      <c r="G105" s="154"/>
    </row>
    <row r="106" spans="1:7" x14ac:dyDescent="0.25">
      <c r="A106" s="154"/>
      <c r="B106" s="255"/>
      <c r="C106" s="255"/>
      <c r="D106" s="255"/>
      <c r="E106" s="255"/>
      <c r="F106" s="255"/>
      <c r="G106" s="154"/>
    </row>
    <row r="107" spans="1:7" x14ac:dyDescent="0.25">
      <c r="A107" s="154"/>
      <c r="B107" s="255"/>
      <c r="C107" s="255"/>
      <c r="D107" s="255"/>
      <c r="E107" s="255"/>
      <c r="F107" s="255"/>
      <c r="G107" s="154"/>
    </row>
    <row r="108" spans="1:7" x14ac:dyDescent="0.25">
      <c r="A108" s="154"/>
      <c r="B108" s="255"/>
      <c r="C108" s="255"/>
      <c r="D108" s="255"/>
      <c r="E108" s="255"/>
      <c r="F108" s="255"/>
      <c r="G108" s="154"/>
    </row>
    <row r="109" spans="1:7" x14ac:dyDescent="0.25">
      <c r="A109" s="154"/>
      <c r="B109" s="255"/>
      <c r="C109" s="255"/>
      <c r="D109" s="255"/>
      <c r="E109" s="255"/>
      <c r="F109" s="255"/>
      <c r="G109" s="154"/>
    </row>
    <row r="110" spans="1:7" x14ac:dyDescent="0.25">
      <c r="A110" s="154"/>
      <c r="B110" s="255"/>
      <c r="C110" s="255"/>
      <c r="D110" s="255"/>
      <c r="E110" s="255"/>
      <c r="F110" s="255"/>
      <c r="G110" s="154"/>
    </row>
    <row r="111" spans="1:7" x14ac:dyDescent="0.25">
      <c r="A111" s="154"/>
      <c r="B111" s="255"/>
      <c r="C111" s="255"/>
      <c r="D111" s="255"/>
      <c r="E111" s="255"/>
      <c r="F111" s="255"/>
      <c r="G111" s="154"/>
    </row>
    <row r="112" spans="1:7" x14ac:dyDescent="0.25">
      <c r="A112" s="154"/>
      <c r="B112" s="255"/>
      <c r="C112" s="255"/>
      <c r="D112" s="255"/>
      <c r="E112" s="255"/>
      <c r="F112" s="255"/>
      <c r="G112" s="154"/>
    </row>
    <row r="113" spans="1:7" x14ac:dyDescent="0.25">
      <c r="A113" s="154"/>
      <c r="B113" s="255"/>
      <c r="C113" s="255"/>
      <c r="D113" s="255"/>
      <c r="E113" s="255"/>
      <c r="F113" s="255"/>
      <c r="G113" s="154"/>
    </row>
  </sheetData>
  <sheetProtection algorithmName="SHA-512" hashValue="EIIQa1cLrqsp7hHXv/glJCAMZWGdfRB6ZoVbgmjje9YJtwpDpQSZFJHGfgVi5UrUpofrYQcuaMTNRfEct/GOxQ==" saltValue="CNQHwgINEC3Mn4f9sZAbrw==" spinCount="100000" sheet="1" objects="1" scenarios="1" selectLockedCells="1"/>
  <phoneticPr fontId="11" type="noConversion"/>
  <pageMargins left="0.75" right="0.75" top="0.89" bottom="0.81"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I117"/>
  <sheetViews>
    <sheetView showGridLines="0" topLeftCell="A76" workbookViewId="0">
      <selection activeCell="C95" sqref="C95"/>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28.5" customHeight="1" x14ac:dyDescent="0.25"/>
    <row r="2" spans="1:9" s="109" customFormat="1" ht="23.25" x14ac:dyDescent="0.35">
      <c r="A2" s="260" t="s">
        <v>113</v>
      </c>
      <c r="B2" s="232"/>
      <c r="C2" s="232"/>
      <c r="D2" s="232"/>
      <c r="E2" s="232"/>
      <c r="F2" s="232"/>
      <c r="G2" s="232"/>
    </row>
    <row r="3" spans="1:9" s="109" customFormat="1" ht="18.75" customHeight="1" x14ac:dyDescent="0.35">
      <c r="A3" s="261" t="s">
        <v>145</v>
      </c>
      <c r="B3" s="262"/>
      <c r="C3" s="232"/>
      <c r="D3" s="232"/>
      <c r="E3" s="232"/>
      <c r="F3" s="232"/>
      <c r="G3" s="232"/>
    </row>
    <row r="4" spans="1:9" s="109" customFormat="1" ht="17.25" customHeight="1" x14ac:dyDescent="0.25">
      <c r="A4" s="263" t="s">
        <v>116</v>
      </c>
      <c r="B4" s="262"/>
      <c r="C4" s="232"/>
      <c r="D4" s="232"/>
      <c r="E4" s="232"/>
      <c r="F4" s="232"/>
      <c r="G4" s="232"/>
    </row>
    <row r="5" spans="1:9" s="109" customFormat="1" ht="4.5" customHeight="1" x14ac:dyDescent="0.25">
      <c r="A5" s="263"/>
      <c r="B5" s="262"/>
      <c r="C5" s="232"/>
      <c r="D5" s="232"/>
      <c r="E5" s="232"/>
      <c r="F5" s="232"/>
      <c r="G5" s="232"/>
    </row>
    <row r="6" spans="1:9" ht="12.75" customHeight="1" x14ac:dyDescent="0.25">
      <c r="A6" s="96"/>
      <c r="B6" s="154"/>
      <c r="C6" s="154"/>
      <c r="D6" s="154"/>
      <c r="E6" s="154"/>
      <c r="F6" s="154"/>
      <c r="G6" s="154"/>
      <c r="H6" s="54"/>
      <c r="I6" s="54"/>
    </row>
    <row r="7" spans="1:9" ht="13.5" customHeight="1" x14ac:dyDescent="0.25">
      <c r="A7" s="96"/>
      <c r="B7" s="176" t="s">
        <v>0</v>
      </c>
      <c r="C7" s="220"/>
      <c r="D7" s="220"/>
      <c r="E7" s="221"/>
      <c r="F7" s="184"/>
      <c r="G7" s="154"/>
      <c r="H7" s="54"/>
      <c r="I7" s="54"/>
    </row>
    <row r="8" spans="1:9" ht="13.5" customHeight="1" x14ac:dyDescent="0.25">
      <c r="A8" s="96"/>
      <c r="B8" s="179" t="s">
        <v>1</v>
      </c>
      <c r="C8" s="222"/>
      <c r="D8" s="222"/>
      <c r="E8" s="223"/>
      <c r="F8" s="184"/>
      <c r="G8" s="154"/>
      <c r="H8" s="54"/>
      <c r="I8" s="54"/>
    </row>
    <row r="9" spans="1:9" ht="12.75" customHeight="1" x14ac:dyDescent="0.25">
      <c r="A9" s="96"/>
      <c r="B9" s="184"/>
      <c r="C9" s="184"/>
      <c r="D9" s="184"/>
      <c r="E9" s="184"/>
      <c r="F9" s="184"/>
      <c r="G9" s="154"/>
      <c r="H9" s="54"/>
      <c r="I9" s="54"/>
    </row>
    <row r="10" spans="1:9" ht="12.75" customHeight="1" x14ac:dyDescent="0.25">
      <c r="A10" s="96"/>
      <c r="B10" s="184" t="s">
        <v>109</v>
      </c>
      <c r="C10" s="184"/>
      <c r="D10" s="184"/>
      <c r="E10" s="184"/>
      <c r="F10" s="184"/>
      <c r="G10" s="154"/>
      <c r="H10" s="54"/>
      <c r="I10" s="54"/>
    </row>
    <row r="11" spans="1:9" ht="12.75" customHeight="1" x14ac:dyDescent="0.25">
      <c r="A11" s="96"/>
      <c r="B11" s="184"/>
      <c r="C11" s="184"/>
      <c r="D11" s="184"/>
      <c r="E11" s="233" t="s">
        <v>93</v>
      </c>
      <c r="F11" s="234">
        <v>0</v>
      </c>
      <c r="G11" s="154"/>
      <c r="H11" s="54"/>
      <c r="I11" s="54"/>
    </row>
    <row r="12" spans="1:9" ht="12.75" customHeight="1" x14ac:dyDescent="0.25">
      <c r="A12" s="96"/>
      <c r="B12" s="184"/>
      <c r="C12" s="184"/>
      <c r="D12" s="184"/>
      <c r="E12" s="233" t="s">
        <v>94</v>
      </c>
      <c r="F12" s="234">
        <v>0</v>
      </c>
      <c r="G12" s="154"/>
      <c r="H12" s="54"/>
      <c r="I12" s="54"/>
    </row>
    <row r="13" spans="1:9" ht="12.75" customHeight="1" x14ac:dyDescent="0.25">
      <c r="A13" s="96"/>
      <c r="B13" s="184"/>
      <c r="C13" s="184"/>
      <c r="D13" s="184"/>
      <c r="E13" s="233" t="s">
        <v>95</v>
      </c>
      <c r="F13" s="234">
        <v>0</v>
      </c>
      <c r="G13" s="154"/>
      <c r="H13" s="54"/>
      <c r="I13" s="54"/>
    </row>
    <row r="14" spans="1:9" ht="12.75" customHeight="1" x14ac:dyDescent="0.25">
      <c r="A14" s="96"/>
      <c r="B14" s="184"/>
      <c r="C14" s="184"/>
      <c r="D14" s="184"/>
      <c r="E14" s="233" t="s">
        <v>96</v>
      </c>
      <c r="F14" s="234">
        <v>0</v>
      </c>
      <c r="G14" s="154"/>
      <c r="H14" s="54"/>
      <c r="I14" s="54"/>
    </row>
    <row r="15" spans="1:9" ht="9.75" customHeight="1" x14ac:dyDescent="0.25">
      <c r="A15" s="96"/>
      <c r="B15" s="184"/>
      <c r="C15" s="184"/>
      <c r="D15" s="184"/>
      <c r="E15" s="233"/>
      <c r="F15" s="190"/>
      <c r="G15" s="154"/>
      <c r="H15" s="54"/>
      <c r="I15" s="54"/>
    </row>
    <row r="16" spans="1:9" ht="12.75" customHeight="1" x14ac:dyDescent="0.25">
      <c r="A16" s="96"/>
      <c r="B16" s="185" t="s">
        <v>97</v>
      </c>
      <c r="C16" s="184"/>
      <c r="D16" s="184"/>
      <c r="E16" s="233"/>
      <c r="F16" s="235">
        <v>0</v>
      </c>
      <c r="G16" s="154"/>
      <c r="H16" s="54"/>
      <c r="I16" s="54"/>
    </row>
    <row r="17" spans="1:9" ht="12.75" customHeight="1" x14ac:dyDescent="0.25">
      <c r="A17" s="96"/>
      <c r="B17" s="184" t="s">
        <v>98</v>
      </c>
      <c r="C17" s="184"/>
      <c r="D17" s="184"/>
      <c r="E17" s="233"/>
      <c r="F17" s="235">
        <v>0</v>
      </c>
      <c r="G17" s="154"/>
      <c r="H17" s="54"/>
      <c r="I17" s="54"/>
    </row>
    <row r="18" spans="1:9" ht="9" customHeight="1" x14ac:dyDescent="0.25">
      <c r="A18" s="96"/>
      <c r="B18" s="184"/>
      <c r="C18" s="233"/>
      <c r="D18" s="190" t="s">
        <v>39</v>
      </c>
      <c r="E18" s="184"/>
      <c r="F18" s="184"/>
      <c r="G18" s="154"/>
      <c r="H18" s="54"/>
      <c r="I18" s="54"/>
    </row>
    <row r="19" spans="1:9" ht="12.75" customHeight="1" x14ac:dyDescent="0.25">
      <c r="A19" s="96" t="s">
        <v>99</v>
      </c>
      <c r="B19" s="184"/>
      <c r="C19" s="233"/>
      <c r="D19" s="190" t="s">
        <v>39</v>
      </c>
      <c r="E19" s="184"/>
      <c r="F19" s="184"/>
      <c r="G19" s="154"/>
      <c r="H19" s="54"/>
      <c r="I19" s="54"/>
    </row>
    <row r="20" spans="1:9" ht="9" customHeight="1" x14ac:dyDescent="0.25">
      <c r="A20" s="96"/>
      <c r="B20" s="184"/>
      <c r="C20" s="97"/>
      <c r="D20" s="97"/>
      <c r="E20" s="97"/>
      <c r="F20" s="97"/>
      <c r="G20" s="97"/>
      <c r="H20" s="54"/>
      <c r="I20" s="54"/>
    </row>
    <row r="21" spans="1:9" ht="12.75" customHeight="1" x14ac:dyDescent="0.25">
      <c r="A21" s="97" t="s">
        <v>100</v>
      </c>
      <c r="B21" s="184"/>
      <c r="C21" s="97"/>
      <c r="D21" s="97"/>
      <c r="E21" s="97"/>
      <c r="F21" s="236">
        <f>F11-F16-F17</f>
        <v>0</v>
      </c>
      <c r="G21" s="97"/>
      <c r="H21" s="54"/>
      <c r="I21" s="54"/>
    </row>
    <row r="22" spans="1:9" ht="12.75" customHeight="1" thickBot="1" x14ac:dyDescent="0.3">
      <c r="A22" s="54" t="s">
        <v>101</v>
      </c>
      <c r="B22" s="185"/>
      <c r="C22" s="97"/>
      <c r="D22" s="97"/>
      <c r="E22" s="54"/>
      <c r="F22" s="237">
        <f>F12+F17</f>
        <v>0</v>
      </c>
      <c r="G22" s="97"/>
      <c r="H22" s="54"/>
      <c r="I22" s="54"/>
    </row>
    <row r="23" spans="1:9" ht="12.75" customHeight="1" thickTop="1" x14ac:dyDescent="0.25">
      <c r="A23" s="97" t="s">
        <v>102</v>
      </c>
      <c r="B23" s="184"/>
      <c r="C23" s="97"/>
      <c r="D23" s="97"/>
      <c r="E23" s="97"/>
      <c r="F23" s="238">
        <f>F21+F22</f>
        <v>0</v>
      </c>
      <c r="G23" s="97"/>
      <c r="H23" s="54"/>
      <c r="I23" s="54"/>
    </row>
    <row r="24" spans="1:9" ht="9.75" customHeight="1" x14ac:dyDescent="0.25">
      <c r="A24" s="184"/>
      <c r="B24" s="184"/>
      <c r="C24" s="97"/>
      <c r="D24" s="97"/>
      <c r="E24" s="97"/>
      <c r="F24" s="97"/>
      <c r="G24" s="97"/>
      <c r="H24" s="54"/>
      <c r="I24" s="54"/>
    </row>
    <row r="25" spans="1:9" x14ac:dyDescent="0.25">
      <c r="A25" s="96" t="s">
        <v>141</v>
      </c>
      <c r="B25" s="184"/>
      <c r="C25" s="97"/>
      <c r="D25" s="97"/>
      <c r="E25" s="97"/>
      <c r="F25" s="97"/>
      <c r="G25" s="97"/>
      <c r="H25" s="54"/>
      <c r="I25" s="54"/>
    </row>
    <row r="26" spans="1:9" ht="9.75" customHeight="1" x14ac:dyDescent="0.25">
      <c r="A26" s="184"/>
      <c r="B26" s="184"/>
      <c r="C26" s="97"/>
      <c r="D26" s="97"/>
      <c r="E26" s="106"/>
      <c r="F26" s="97"/>
      <c r="G26" s="97"/>
      <c r="H26" s="54"/>
      <c r="I26" s="54"/>
    </row>
    <row r="27" spans="1:9" ht="13.5" customHeight="1" x14ac:dyDescent="0.25">
      <c r="A27" s="184" t="s">
        <v>5</v>
      </c>
      <c r="B27" s="184"/>
      <c r="C27" s="97"/>
      <c r="D27" s="239">
        <v>0</v>
      </c>
      <c r="E27" s="108">
        <f>D27*2066/12</f>
        <v>0</v>
      </c>
      <c r="F27" s="97"/>
      <c r="G27" s="97"/>
      <c r="H27" s="54"/>
      <c r="I27" s="54"/>
    </row>
    <row r="28" spans="1:9" ht="12.75" customHeight="1" x14ac:dyDescent="0.25">
      <c r="A28" s="184" t="s">
        <v>6</v>
      </c>
      <c r="B28" s="184"/>
      <c r="C28" s="97"/>
      <c r="D28" s="54"/>
      <c r="E28" s="110"/>
      <c r="F28" s="97"/>
      <c r="G28" s="97"/>
      <c r="H28" s="54"/>
      <c r="I28" s="54"/>
    </row>
    <row r="29" spans="1:9" ht="12.75" customHeight="1" x14ac:dyDescent="0.25">
      <c r="A29" s="96">
        <v>1</v>
      </c>
      <c r="B29" s="184" t="s">
        <v>7</v>
      </c>
      <c r="C29" s="97"/>
      <c r="D29" s="240">
        <v>0</v>
      </c>
      <c r="E29" s="108">
        <f>IF(D29=0,0,(D29/D30)*2066/12)</f>
        <v>0</v>
      </c>
      <c r="F29" s="97"/>
      <c r="G29" s="97"/>
      <c r="H29" s="54"/>
      <c r="I29" s="54"/>
    </row>
    <row r="30" spans="1:9" ht="13.5" customHeight="1" x14ac:dyDescent="0.25">
      <c r="A30" s="184"/>
      <c r="B30" s="184" t="s">
        <v>8</v>
      </c>
      <c r="C30" s="97"/>
      <c r="D30" s="241">
        <v>0</v>
      </c>
      <c r="E30" s="110"/>
      <c r="F30" s="97"/>
      <c r="G30" s="97"/>
      <c r="H30" s="54"/>
      <c r="I30" s="54"/>
    </row>
    <row r="31" spans="1:9" ht="12.75" customHeight="1" x14ac:dyDescent="0.25">
      <c r="A31" s="96">
        <v>2</v>
      </c>
      <c r="B31" s="184" t="s">
        <v>7</v>
      </c>
      <c r="C31" s="97"/>
      <c r="D31" s="240">
        <v>0</v>
      </c>
      <c r="E31" s="108">
        <f>IF(D31=0,0,(D31/D32)*2066/12)</f>
        <v>0</v>
      </c>
      <c r="F31" s="97"/>
      <c r="G31" s="97"/>
      <c r="H31" s="54"/>
      <c r="I31" s="54"/>
    </row>
    <row r="32" spans="1:9" ht="13.5" customHeight="1" x14ac:dyDescent="0.25">
      <c r="A32" s="184"/>
      <c r="B32" s="184" t="s">
        <v>8</v>
      </c>
      <c r="C32" s="97"/>
      <c r="D32" s="242">
        <v>0</v>
      </c>
      <c r="E32" s="110"/>
      <c r="F32" s="97"/>
      <c r="G32" s="97"/>
      <c r="H32" s="54"/>
      <c r="I32" s="54"/>
    </row>
    <row r="33" spans="1:9" ht="9.75" customHeight="1" x14ac:dyDescent="0.25">
      <c r="A33" s="184"/>
      <c r="B33" s="184"/>
      <c r="C33" s="97"/>
      <c r="D33" s="97"/>
      <c r="E33" s="97"/>
      <c r="F33" s="97"/>
      <c r="G33" s="97"/>
      <c r="H33" s="54"/>
      <c r="I33" s="54"/>
    </row>
    <row r="34" spans="1:9" ht="12.75" customHeight="1" x14ac:dyDescent="0.25">
      <c r="A34" s="184" t="s">
        <v>103</v>
      </c>
      <c r="B34" s="184"/>
      <c r="C34" s="97"/>
      <c r="D34" s="97"/>
      <c r="E34" s="97"/>
      <c r="F34" s="114">
        <f>IF((E27+E29+E31)&lt;=2066,(E27+E29+E31),2066)</f>
        <v>0</v>
      </c>
      <c r="G34" s="96" t="s">
        <v>10</v>
      </c>
      <c r="H34" s="54"/>
      <c r="I34" s="54"/>
    </row>
    <row r="35" spans="1:9" ht="11.25" customHeight="1" x14ac:dyDescent="0.25">
      <c r="A35" s="184"/>
      <c r="B35" s="184"/>
      <c r="C35" s="97"/>
      <c r="D35" s="97"/>
      <c r="E35" s="97"/>
      <c r="F35" s="97"/>
      <c r="G35" s="97"/>
      <c r="H35" s="54"/>
      <c r="I35" s="54"/>
    </row>
    <row r="36" spans="1:9" x14ac:dyDescent="0.25">
      <c r="A36" s="96" t="s">
        <v>142</v>
      </c>
      <c r="B36" s="184"/>
      <c r="C36" s="97"/>
      <c r="D36" s="97"/>
      <c r="E36" s="97"/>
      <c r="F36" s="97"/>
      <c r="G36" s="97"/>
      <c r="H36" s="54"/>
      <c r="I36" s="54"/>
    </row>
    <row r="37" spans="1:9" ht="9.75" customHeight="1" x14ac:dyDescent="0.25">
      <c r="A37" s="184"/>
      <c r="B37" s="184"/>
      <c r="C37" s="97"/>
      <c r="D37" s="97"/>
      <c r="E37" s="97"/>
      <c r="F37" s="97"/>
      <c r="G37" s="97"/>
      <c r="H37" s="54"/>
      <c r="I37" s="54"/>
    </row>
    <row r="38" spans="1:9" ht="12.75" customHeight="1" x14ac:dyDescent="0.25">
      <c r="A38" s="184" t="s">
        <v>12</v>
      </c>
      <c r="B38" s="184"/>
      <c r="C38" s="97"/>
      <c r="D38" s="97"/>
      <c r="E38" s="97"/>
      <c r="F38" s="97"/>
      <c r="G38" s="97"/>
      <c r="H38" s="54"/>
      <c r="I38" s="54"/>
    </row>
    <row r="39" spans="1:9" ht="15.75" thickBot="1" x14ac:dyDescent="0.3">
      <c r="A39" s="184" t="s">
        <v>13</v>
      </c>
      <c r="B39" s="184"/>
      <c r="C39" s="97"/>
      <c r="D39" s="97"/>
      <c r="E39" s="97"/>
      <c r="F39" s="243">
        <v>0</v>
      </c>
      <c r="G39" s="96" t="s">
        <v>14</v>
      </c>
      <c r="H39" s="54"/>
      <c r="I39" s="54"/>
    </row>
    <row r="40" spans="1:9" ht="11.25" customHeight="1" thickTop="1" x14ac:dyDescent="0.25">
      <c r="A40" s="184"/>
      <c r="B40" s="184"/>
      <c r="C40" s="97"/>
      <c r="D40" s="97"/>
      <c r="E40" s="97"/>
      <c r="F40" s="97"/>
      <c r="G40" s="97"/>
      <c r="H40" s="54"/>
      <c r="I40" s="54"/>
    </row>
    <row r="41" spans="1:9" ht="12.75" customHeight="1" x14ac:dyDescent="0.25">
      <c r="A41" s="96" t="s">
        <v>15</v>
      </c>
      <c r="B41" s="184"/>
      <c r="C41" s="97"/>
      <c r="D41" s="97"/>
      <c r="E41" s="97"/>
      <c r="F41" s="244">
        <f>IF(F34-F39&lt;=0,0,F34-F39)</f>
        <v>0</v>
      </c>
      <c r="G41" s="96" t="s">
        <v>16</v>
      </c>
      <c r="H41" s="54"/>
      <c r="I41" s="245"/>
    </row>
    <row r="42" spans="1:9" ht="12.75" customHeight="1" x14ac:dyDescent="0.25">
      <c r="A42" s="97" t="s">
        <v>17</v>
      </c>
      <c r="B42" s="97"/>
      <c r="C42" s="97"/>
      <c r="D42" s="97"/>
      <c r="E42" s="97"/>
      <c r="F42" s="106">
        <f>IF(F34-F39&lt;=0,0,IF(F34-F39&gt;=F23*0.191,F23*0.191,F34-F39))</f>
        <v>0</v>
      </c>
      <c r="G42" s="97" t="s">
        <v>18</v>
      </c>
      <c r="H42" s="54"/>
      <c r="I42" s="246"/>
    </row>
    <row r="43" spans="1:9" ht="9.75" customHeight="1" x14ac:dyDescent="0.25">
      <c r="A43" s="184"/>
      <c r="B43" s="184"/>
      <c r="C43" s="97"/>
      <c r="D43" s="97"/>
      <c r="E43" s="97"/>
      <c r="F43" s="114"/>
      <c r="G43" s="97"/>
      <c r="H43" s="54"/>
      <c r="I43" s="246"/>
    </row>
    <row r="44" spans="1:9" ht="12.75" customHeight="1" x14ac:dyDescent="0.25">
      <c r="A44" s="96" t="s">
        <v>19</v>
      </c>
      <c r="B44" s="184"/>
      <c r="C44" s="97"/>
      <c r="D44" s="97"/>
      <c r="E44" s="97"/>
      <c r="F44" s="97"/>
      <c r="G44" s="97"/>
      <c r="H44" s="54"/>
      <c r="I44" s="54"/>
    </row>
    <row r="45" spans="1:9" ht="7.5" customHeight="1" x14ac:dyDescent="0.25">
      <c r="A45" s="184"/>
      <c r="B45" s="184"/>
      <c r="C45" s="97"/>
      <c r="D45" s="97"/>
      <c r="E45" s="97"/>
      <c r="F45" s="97"/>
      <c r="G45" s="97"/>
      <c r="H45" s="54"/>
      <c r="I45" s="54"/>
    </row>
    <row r="46" spans="1:9" ht="12.75" customHeight="1" x14ac:dyDescent="0.25">
      <c r="A46" s="184" t="s">
        <v>20</v>
      </c>
      <c r="B46" s="184"/>
      <c r="C46" s="97"/>
      <c r="D46" s="97"/>
      <c r="E46" s="97"/>
      <c r="F46" s="106">
        <f>F23</f>
        <v>0</v>
      </c>
      <c r="G46" s="97"/>
      <c r="H46" s="54"/>
      <c r="I46" s="54"/>
    </row>
    <row r="47" spans="1:9" ht="14.25" customHeight="1" thickBot="1" x14ac:dyDescent="0.3">
      <c r="A47" s="184" t="s">
        <v>21</v>
      </c>
      <c r="B47" s="184"/>
      <c r="C47" s="97"/>
      <c r="D47" s="97"/>
      <c r="E47" s="97"/>
      <c r="F47" s="119">
        <f>F41</f>
        <v>0</v>
      </c>
      <c r="G47" s="96" t="s">
        <v>16</v>
      </c>
      <c r="H47" s="54"/>
      <c r="I47" s="54"/>
    </row>
    <row r="48" spans="1:9" ht="14.25" customHeight="1" thickTop="1" x14ac:dyDescent="0.25">
      <c r="A48" s="184" t="s">
        <v>22</v>
      </c>
      <c r="B48" s="184"/>
      <c r="C48" s="97"/>
      <c r="D48" s="97"/>
      <c r="E48" s="97"/>
      <c r="F48" s="106">
        <f>IF(F46-F47&lt;=0,0,F46-F47)</f>
        <v>0</v>
      </c>
      <c r="G48" s="97"/>
      <c r="H48" s="54"/>
      <c r="I48" s="54"/>
    </row>
    <row r="49" spans="1:9" ht="9.75" customHeight="1" x14ac:dyDescent="0.25">
      <c r="A49" s="184"/>
      <c r="B49" s="184"/>
      <c r="C49" s="97"/>
      <c r="D49" s="97"/>
      <c r="E49" s="97"/>
      <c r="F49" s="97"/>
      <c r="G49" s="97"/>
      <c r="H49" s="54"/>
      <c r="I49" s="54"/>
    </row>
    <row r="50" spans="1:9" ht="12.75" customHeight="1" x14ac:dyDescent="0.25">
      <c r="A50" s="184" t="s">
        <v>23</v>
      </c>
      <c r="B50" s="184"/>
      <c r="C50" s="97"/>
      <c r="D50" s="106">
        <f>F48</f>
        <v>0</v>
      </c>
      <c r="E50" s="97" t="s">
        <v>137</v>
      </c>
      <c r="F50" s="106">
        <f>F48*23.61%</f>
        <v>0</v>
      </c>
      <c r="G50" s="97"/>
      <c r="H50" s="54"/>
      <c r="I50" s="54"/>
    </row>
    <row r="51" spans="1:9" ht="15.75" thickBot="1" x14ac:dyDescent="0.3">
      <c r="A51" s="184" t="s">
        <v>24</v>
      </c>
      <c r="B51" s="184"/>
      <c r="C51" s="97"/>
      <c r="D51" s="97"/>
      <c r="E51" s="97"/>
      <c r="F51" s="119">
        <f>F47</f>
        <v>0</v>
      </c>
      <c r="G51" s="97"/>
      <c r="H51" s="54"/>
      <c r="I51" s="54"/>
    </row>
    <row r="52" spans="1:9" ht="15.75" thickTop="1" x14ac:dyDescent="0.25">
      <c r="A52" s="192" t="s">
        <v>37</v>
      </c>
      <c r="B52" s="184"/>
      <c r="C52" s="97"/>
      <c r="D52" s="97"/>
      <c r="E52" s="97"/>
      <c r="F52" s="114">
        <f>IF(F50-F51&lt;=0,0,F50-F51)</f>
        <v>0</v>
      </c>
      <c r="G52" s="97"/>
      <c r="H52" s="54"/>
      <c r="I52" s="54"/>
    </row>
    <row r="53" spans="1:9" ht="9.75" customHeight="1" x14ac:dyDescent="0.25">
      <c r="A53" s="206"/>
      <c r="B53" s="206"/>
      <c r="C53" s="145"/>
      <c r="D53" s="145"/>
      <c r="E53" s="247"/>
      <c r="F53" s="145"/>
      <c r="G53" s="145"/>
      <c r="H53" s="54"/>
      <c r="I53" s="54"/>
    </row>
    <row r="54" spans="1:9" ht="8.25" customHeight="1" x14ac:dyDescent="0.25">
      <c r="A54" s="184"/>
      <c r="B54" s="184"/>
      <c r="C54" s="97"/>
      <c r="D54" s="97"/>
      <c r="E54" s="140"/>
      <c r="F54" s="97"/>
      <c r="G54" s="97"/>
      <c r="H54" s="54"/>
      <c r="I54" s="54"/>
    </row>
    <row r="55" spans="1:9" ht="13.5" customHeight="1" x14ac:dyDescent="0.25">
      <c r="A55" s="184"/>
      <c r="B55" s="265" t="s">
        <v>146</v>
      </c>
      <c r="C55" s="97"/>
      <c r="D55" s="97"/>
      <c r="E55" s="140"/>
      <c r="F55" s="97"/>
      <c r="G55" s="97"/>
      <c r="H55" s="54"/>
      <c r="I55" s="54"/>
    </row>
    <row r="56" spans="1:9" ht="15" customHeight="1" x14ac:dyDescent="0.25">
      <c r="A56" s="184"/>
      <c r="B56" s="184"/>
      <c r="C56" s="97"/>
      <c r="D56" s="97"/>
      <c r="E56" s="140"/>
      <c r="F56" s="97"/>
      <c r="G56" s="97"/>
      <c r="H56" s="54"/>
      <c r="I56" s="54"/>
    </row>
    <row r="57" spans="1:9" ht="15" customHeight="1" x14ac:dyDescent="0.25">
      <c r="A57" s="184"/>
      <c r="B57" s="184"/>
      <c r="C57" s="97"/>
      <c r="D57" s="97"/>
      <c r="E57" s="140"/>
      <c r="F57" s="97"/>
      <c r="G57" s="97"/>
      <c r="H57" s="54"/>
      <c r="I57" s="54"/>
    </row>
    <row r="58" spans="1:9" ht="15" customHeight="1" x14ac:dyDescent="0.25">
      <c r="A58" s="184"/>
      <c r="B58" s="184"/>
      <c r="C58" s="97"/>
      <c r="D58" s="97"/>
      <c r="E58" s="140"/>
      <c r="F58" s="97"/>
      <c r="G58" s="97"/>
      <c r="H58" s="54"/>
      <c r="I58" s="54"/>
    </row>
    <row r="59" spans="1:9" ht="26.25" customHeight="1" x14ac:dyDescent="0.25">
      <c r="A59" s="184"/>
      <c r="B59" s="184"/>
      <c r="C59" s="97"/>
      <c r="D59" s="97"/>
      <c r="E59" s="140"/>
      <c r="F59" s="97"/>
      <c r="G59" s="97"/>
      <c r="H59" s="54"/>
      <c r="I59" s="54"/>
    </row>
    <row r="60" spans="1:9" ht="12.75" customHeight="1" x14ac:dyDescent="0.25">
      <c r="A60" s="96" t="s">
        <v>110</v>
      </c>
      <c r="B60" s="184"/>
      <c r="C60" s="97"/>
      <c r="D60" s="97"/>
      <c r="E60" s="97"/>
      <c r="F60" s="97"/>
      <c r="G60" s="97"/>
      <c r="H60" s="54"/>
      <c r="I60" s="54"/>
    </row>
    <row r="61" spans="1:9" ht="9.75" customHeight="1" x14ac:dyDescent="0.25">
      <c r="A61" s="184"/>
      <c r="B61" s="184"/>
      <c r="C61" s="97"/>
      <c r="D61" s="97"/>
      <c r="E61" s="97"/>
      <c r="F61" s="97"/>
      <c r="G61" s="97"/>
      <c r="H61" s="54"/>
      <c r="I61" s="54"/>
    </row>
    <row r="62" spans="1:9" ht="12.75" customHeight="1" x14ac:dyDescent="0.25">
      <c r="A62" s="184" t="s">
        <v>20</v>
      </c>
      <c r="B62" s="184"/>
      <c r="C62" s="97"/>
      <c r="D62" s="97"/>
      <c r="E62" s="106">
        <f>F21</f>
        <v>0</v>
      </c>
      <c r="F62" s="97"/>
      <c r="G62" s="97"/>
      <c r="H62" s="54"/>
      <c r="I62" s="117"/>
    </row>
    <row r="63" spans="1:9" ht="12.75" customHeight="1" x14ac:dyDescent="0.25">
      <c r="A63" s="184" t="s">
        <v>31</v>
      </c>
      <c r="B63" s="184"/>
      <c r="C63" s="97"/>
      <c r="D63" s="97"/>
      <c r="E63" s="106">
        <f>F22</f>
        <v>0</v>
      </c>
      <c r="F63" s="97"/>
      <c r="G63" s="97"/>
      <c r="H63" s="54"/>
      <c r="I63" s="54"/>
    </row>
    <row r="64" spans="1:9" ht="14.25" customHeight="1" thickBot="1" x14ac:dyDescent="0.3">
      <c r="A64" s="184" t="s">
        <v>32</v>
      </c>
      <c r="B64" s="184"/>
      <c r="C64" s="97"/>
      <c r="D64" s="97"/>
      <c r="E64" s="119">
        <f>IF(F52&lt;0.1,0,F52)</f>
        <v>0</v>
      </c>
      <c r="F64" s="97"/>
      <c r="G64" s="97"/>
      <c r="H64" s="54"/>
      <c r="I64" s="54"/>
    </row>
    <row r="65" spans="1:9" ht="15.75" thickTop="1" x14ac:dyDescent="0.25">
      <c r="A65" s="184" t="s">
        <v>33</v>
      </c>
      <c r="B65" s="184"/>
      <c r="C65" s="97"/>
      <c r="D65" s="97"/>
      <c r="E65" s="106">
        <f>SUM(E62:E64)</f>
        <v>0</v>
      </c>
      <c r="F65" s="97"/>
      <c r="G65" s="97"/>
      <c r="H65" s="54"/>
      <c r="I65" s="54"/>
    </row>
    <row r="66" spans="1:9" ht="12.75" customHeight="1" x14ac:dyDescent="0.25">
      <c r="A66" s="184"/>
      <c r="B66" s="184"/>
      <c r="C66" s="97"/>
      <c r="D66" s="97"/>
      <c r="E66" s="97"/>
      <c r="F66" s="97"/>
      <c r="G66" s="97"/>
      <c r="H66" s="54"/>
      <c r="I66" s="54"/>
    </row>
    <row r="67" spans="1:9" ht="12.75" customHeight="1" x14ac:dyDescent="0.25">
      <c r="A67" s="184"/>
      <c r="B67" s="184"/>
      <c r="C67" s="97"/>
      <c r="D67" s="97"/>
      <c r="E67" s="97"/>
      <c r="F67" s="97"/>
      <c r="G67" s="97"/>
      <c r="H67" s="54"/>
      <c r="I67" s="54"/>
    </row>
    <row r="68" spans="1:9" ht="12" customHeight="1" x14ac:dyDescent="0.25">
      <c r="A68" s="184"/>
      <c r="B68" s="184"/>
      <c r="C68" s="97"/>
      <c r="D68" s="97"/>
      <c r="E68" s="97"/>
      <c r="F68" s="97"/>
      <c r="G68" s="97"/>
      <c r="H68" s="54"/>
      <c r="I68" s="54"/>
    </row>
    <row r="69" spans="1:9" x14ac:dyDescent="0.25">
      <c r="A69" s="248" t="s">
        <v>104</v>
      </c>
      <c r="B69" s="248"/>
      <c r="C69" s="248"/>
      <c r="D69" s="248"/>
      <c r="E69" s="249"/>
      <c r="F69" s="250"/>
      <c r="G69" s="145"/>
      <c r="H69" s="54"/>
      <c r="I69" s="54"/>
    </row>
    <row r="70" spans="1:9" ht="10.5" customHeight="1" x14ac:dyDescent="0.25">
      <c r="A70" s="52"/>
      <c r="B70" s="52"/>
      <c r="C70" s="52"/>
      <c r="D70" s="52"/>
      <c r="E70" s="144"/>
      <c r="F70" s="184"/>
      <c r="G70" s="97"/>
      <c r="H70" s="54"/>
      <c r="I70" s="54"/>
    </row>
    <row r="71" spans="1:9" ht="12.75" customHeight="1" x14ac:dyDescent="0.25">
      <c r="A71" s="52"/>
      <c r="B71" s="52" t="s">
        <v>105</v>
      </c>
      <c r="C71" s="52"/>
      <c r="D71" s="144">
        <f>F11-F21</f>
        <v>0</v>
      </c>
      <c r="E71" s="144"/>
      <c r="F71" s="114"/>
      <c r="G71" s="97"/>
      <c r="H71" s="54"/>
      <c r="I71" s="54"/>
    </row>
    <row r="72" spans="1:9" ht="12" customHeight="1" x14ac:dyDescent="0.25">
      <c r="A72" s="52"/>
      <c r="B72" s="52"/>
      <c r="C72" s="52"/>
      <c r="D72" s="52"/>
      <c r="E72" s="144"/>
      <c r="F72" s="184"/>
      <c r="G72" s="97"/>
      <c r="H72" s="54"/>
      <c r="I72" s="117"/>
    </row>
    <row r="73" spans="1:9" ht="12.75" customHeight="1" thickBot="1" x14ac:dyDescent="0.3">
      <c r="A73" s="52"/>
      <c r="B73" s="52" t="s">
        <v>106</v>
      </c>
      <c r="C73" s="52"/>
      <c r="D73" s="251">
        <f>F14-E64</f>
        <v>0</v>
      </c>
      <c r="E73" s="144"/>
      <c r="F73" s="114"/>
      <c r="G73" s="154"/>
    </row>
    <row r="74" spans="1:9" ht="15" customHeight="1" thickTop="1" x14ac:dyDescent="0.25">
      <c r="A74" s="252"/>
      <c r="B74" s="252" t="s">
        <v>107</v>
      </c>
      <c r="C74" s="252"/>
      <c r="D74" s="253">
        <f>SUM(D71:D73)</f>
        <v>0</v>
      </c>
      <c r="E74" s="253"/>
      <c r="F74" s="114"/>
      <c r="G74" s="154"/>
      <c r="I74" s="76"/>
    </row>
    <row r="75" spans="1:9" x14ac:dyDescent="0.25">
      <c r="A75" s="184"/>
      <c r="B75" s="184"/>
      <c r="C75" s="184"/>
      <c r="D75" s="184"/>
      <c r="E75" s="184"/>
      <c r="F75" s="184"/>
      <c r="G75" s="154"/>
    </row>
    <row r="76" spans="1:9" x14ac:dyDescent="0.25">
      <c r="A76" s="184"/>
      <c r="B76" s="184"/>
      <c r="C76" s="184"/>
      <c r="D76" s="184"/>
      <c r="E76" s="184"/>
      <c r="F76" s="184"/>
      <c r="G76" s="154"/>
    </row>
    <row r="77" spans="1:9" x14ac:dyDescent="0.25">
      <c r="A77" s="184"/>
      <c r="B77" s="184"/>
      <c r="C77" s="184"/>
      <c r="D77" s="184"/>
      <c r="E77" s="184"/>
      <c r="F77" s="184"/>
      <c r="G77" s="154"/>
    </row>
    <row r="78" spans="1:9" x14ac:dyDescent="0.25">
      <c r="A78" s="184"/>
      <c r="B78" s="184"/>
      <c r="C78" s="184"/>
      <c r="D78" s="184"/>
      <c r="E78" s="184"/>
      <c r="F78" s="184"/>
      <c r="G78" s="154"/>
    </row>
    <row r="79" spans="1:9" x14ac:dyDescent="0.25">
      <c r="A79" s="184"/>
      <c r="B79" s="207" t="s">
        <v>38</v>
      </c>
      <c r="C79" s="208"/>
      <c r="D79" s="208"/>
      <c r="E79" s="208"/>
      <c r="F79" s="209"/>
      <c r="G79" s="154"/>
    </row>
    <row r="80" spans="1:9" x14ac:dyDescent="0.25">
      <c r="A80" s="184"/>
      <c r="B80" s="210"/>
      <c r="C80" s="156"/>
      <c r="D80" s="156"/>
      <c r="E80" s="156"/>
      <c r="F80" s="211"/>
      <c r="G80" s="154"/>
    </row>
    <row r="81" spans="1:7" x14ac:dyDescent="0.25">
      <c r="A81" s="154"/>
      <c r="B81" s="254"/>
      <c r="C81" s="255"/>
      <c r="D81" s="255"/>
      <c r="E81" s="255"/>
      <c r="F81" s="256"/>
      <c r="G81" s="154"/>
    </row>
    <row r="82" spans="1:7" x14ac:dyDescent="0.25">
      <c r="A82" s="154"/>
      <c r="B82" s="254"/>
      <c r="C82" s="255"/>
      <c r="D82" s="255"/>
      <c r="E82" s="255"/>
      <c r="F82" s="256"/>
      <c r="G82" s="154"/>
    </row>
    <row r="83" spans="1:7" x14ac:dyDescent="0.25">
      <c r="A83" s="154"/>
      <c r="B83" s="254"/>
      <c r="C83" s="255"/>
      <c r="D83" s="255"/>
      <c r="E83" s="255"/>
      <c r="F83" s="256"/>
      <c r="G83" s="154"/>
    </row>
    <row r="84" spans="1:7" x14ac:dyDescent="0.25">
      <c r="A84" s="154"/>
      <c r="B84" s="254"/>
      <c r="C84" s="255"/>
      <c r="D84" s="255"/>
      <c r="E84" s="255"/>
      <c r="F84" s="256"/>
      <c r="G84" s="154"/>
    </row>
    <row r="85" spans="1:7" x14ac:dyDescent="0.25">
      <c r="A85" s="154"/>
      <c r="B85" s="254"/>
      <c r="C85" s="255"/>
      <c r="D85" s="255"/>
      <c r="E85" s="255"/>
      <c r="F85" s="256"/>
      <c r="G85" s="154"/>
    </row>
    <row r="86" spans="1:7" x14ac:dyDescent="0.25">
      <c r="A86" s="154"/>
      <c r="B86" s="254"/>
      <c r="C86" s="255"/>
      <c r="D86" s="255"/>
      <c r="E86" s="255"/>
      <c r="F86" s="256"/>
      <c r="G86" s="154"/>
    </row>
    <row r="87" spans="1:7" x14ac:dyDescent="0.25">
      <c r="A87" s="154"/>
      <c r="B87" s="254"/>
      <c r="C87" s="255"/>
      <c r="D87" s="255"/>
      <c r="E87" s="255"/>
      <c r="F87" s="256"/>
      <c r="G87" s="154"/>
    </row>
    <row r="88" spans="1:7" x14ac:dyDescent="0.25">
      <c r="A88" s="154"/>
      <c r="B88" s="254"/>
      <c r="C88" s="255"/>
      <c r="D88" s="255"/>
      <c r="E88" s="255"/>
      <c r="F88" s="256"/>
      <c r="G88" s="154"/>
    </row>
    <row r="89" spans="1:7" x14ac:dyDescent="0.25">
      <c r="A89" s="154"/>
      <c r="B89" s="254"/>
      <c r="C89" s="255"/>
      <c r="D89" s="255"/>
      <c r="E89" s="255"/>
      <c r="F89" s="256"/>
      <c r="G89" s="154"/>
    </row>
    <row r="90" spans="1:7" x14ac:dyDescent="0.25">
      <c r="A90" s="154"/>
      <c r="B90" s="254"/>
      <c r="C90" s="255"/>
      <c r="D90" s="255"/>
      <c r="E90" s="255"/>
      <c r="F90" s="256"/>
      <c r="G90" s="154"/>
    </row>
    <row r="91" spans="1:7" x14ac:dyDescent="0.25">
      <c r="A91" s="154"/>
      <c r="B91" s="254"/>
      <c r="C91" s="255"/>
      <c r="D91" s="255"/>
      <c r="E91" s="255"/>
      <c r="F91" s="256"/>
      <c r="G91" s="154"/>
    </row>
    <row r="92" spans="1:7" x14ac:dyDescent="0.25">
      <c r="A92" s="154"/>
      <c r="B92" s="254"/>
      <c r="C92" s="255"/>
      <c r="D92" s="255"/>
      <c r="E92" s="255"/>
      <c r="F92" s="256"/>
      <c r="G92" s="154"/>
    </row>
    <row r="93" spans="1:7" x14ac:dyDescent="0.25">
      <c r="A93" s="154"/>
      <c r="B93" s="254"/>
      <c r="C93" s="255"/>
      <c r="D93" s="255"/>
      <c r="E93" s="255"/>
      <c r="F93" s="256"/>
      <c r="G93" s="154"/>
    </row>
    <row r="94" spans="1:7" x14ac:dyDescent="0.25">
      <c r="A94" s="154"/>
      <c r="B94" s="257"/>
      <c r="C94" s="258"/>
      <c r="D94" s="258"/>
      <c r="E94" s="258"/>
      <c r="F94" s="259"/>
      <c r="G94" s="154"/>
    </row>
    <row r="95" spans="1:7" x14ac:dyDescent="0.25">
      <c r="A95" s="154"/>
      <c r="B95" s="265" t="s">
        <v>146</v>
      </c>
      <c r="C95" s="255"/>
      <c r="D95" s="255"/>
      <c r="E95" s="255"/>
      <c r="F95" s="255"/>
      <c r="G95" s="154"/>
    </row>
    <row r="96" spans="1:7" x14ac:dyDescent="0.25">
      <c r="A96" s="154"/>
      <c r="B96" s="255"/>
      <c r="C96" s="255"/>
      <c r="D96" s="255"/>
      <c r="E96" s="255"/>
      <c r="F96" s="255"/>
      <c r="G96" s="154"/>
    </row>
    <row r="97" spans="1:7" x14ac:dyDescent="0.25">
      <c r="A97" s="154"/>
      <c r="B97" s="255"/>
      <c r="C97" s="255"/>
      <c r="D97" s="255"/>
      <c r="E97" s="255"/>
      <c r="F97" s="255"/>
      <c r="G97" s="154"/>
    </row>
    <row r="98" spans="1:7" x14ac:dyDescent="0.25">
      <c r="A98" s="154"/>
      <c r="B98" s="255"/>
      <c r="C98" s="255"/>
      <c r="D98" s="255"/>
      <c r="E98" s="255"/>
      <c r="F98" s="255"/>
      <c r="G98" s="154"/>
    </row>
    <row r="99" spans="1:7" x14ac:dyDescent="0.25">
      <c r="A99" s="154"/>
      <c r="B99" s="255"/>
      <c r="C99" s="255"/>
      <c r="D99" s="255"/>
      <c r="E99" s="255"/>
      <c r="F99" s="255"/>
      <c r="G99" s="154"/>
    </row>
    <row r="100" spans="1:7" x14ac:dyDescent="0.25">
      <c r="A100" s="154"/>
      <c r="B100" s="255"/>
      <c r="C100" s="255"/>
      <c r="D100" s="255"/>
      <c r="E100" s="255"/>
      <c r="F100" s="255"/>
      <c r="G100" s="154"/>
    </row>
    <row r="101" spans="1:7" x14ac:dyDescent="0.25">
      <c r="A101" s="154"/>
      <c r="B101" s="255"/>
      <c r="C101" s="255"/>
      <c r="D101" s="255"/>
      <c r="E101" s="255"/>
      <c r="F101" s="255"/>
      <c r="G101" s="154"/>
    </row>
    <row r="102" spans="1:7" x14ac:dyDescent="0.25">
      <c r="A102" s="154"/>
      <c r="B102" s="255"/>
      <c r="C102" s="255"/>
      <c r="D102" s="255"/>
      <c r="E102" s="255"/>
      <c r="F102" s="255"/>
      <c r="G102" s="154"/>
    </row>
    <row r="103" spans="1:7" x14ac:dyDescent="0.25">
      <c r="A103" s="154"/>
      <c r="B103" s="255"/>
      <c r="C103" s="255"/>
      <c r="D103" s="255"/>
      <c r="E103" s="255"/>
      <c r="F103" s="255"/>
      <c r="G103" s="154"/>
    </row>
    <row r="104" spans="1:7" x14ac:dyDescent="0.25">
      <c r="A104" s="154"/>
      <c r="B104" s="255"/>
      <c r="C104" s="255"/>
      <c r="D104" s="255"/>
      <c r="E104" s="255"/>
      <c r="F104" s="255"/>
      <c r="G104" s="154"/>
    </row>
    <row r="105" spans="1:7" x14ac:dyDescent="0.25">
      <c r="A105" s="154"/>
      <c r="B105" s="255"/>
      <c r="C105" s="255"/>
      <c r="D105" s="255"/>
      <c r="E105" s="255"/>
      <c r="F105" s="255"/>
      <c r="G105" s="154"/>
    </row>
    <row r="106" spans="1:7" x14ac:dyDescent="0.25">
      <c r="A106" s="154"/>
      <c r="B106" s="255"/>
      <c r="C106" s="255"/>
      <c r="D106" s="255"/>
      <c r="E106" s="255"/>
      <c r="F106" s="255"/>
      <c r="G106" s="154"/>
    </row>
    <row r="107" spans="1:7" x14ac:dyDescent="0.25">
      <c r="A107" s="154"/>
      <c r="B107" s="255"/>
      <c r="C107" s="255"/>
      <c r="D107" s="255"/>
      <c r="E107" s="255"/>
      <c r="F107" s="255"/>
      <c r="G107" s="154"/>
    </row>
    <row r="108" spans="1:7" x14ac:dyDescent="0.25">
      <c r="A108" s="154"/>
      <c r="B108" s="255"/>
      <c r="C108" s="255"/>
      <c r="D108" s="255"/>
      <c r="E108" s="255"/>
      <c r="F108" s="255"/>
      <c r="G108" s="154"/>
    </row>
    <row r="109" spans="1:7" x14ac:dyDescent="0.25">
      <c r="A109" s="154"/>
      <c r="B109" s="255"/>
      <c r="C109" s="255"/>
      <c r="D109" s="255"/>
      <c r="E109" s="255"/>
      <c r="F109" s="255"/>
      <c r="G109" s="154"/>
    </row>
    <row r="110" spans="1:7" x14ac:dyDescent="0.25">
      <c r="A110" s="154"/>
      <c r="B110" s="255"/>
      <c r="C110" s="255"/>
      <c r="D110" s="255"/>
      <c r="E110" s="255"/>
      <c r="F110" s="255"/>
      <c r="G110" s="154"/>
    </row>
    <row r="111" spans="1:7" x14ac:dyDescent="0.25">
      <c r="A111" s="154"/>
      <c r="B111" s="255"/>
      <c r="C111" s="255"/>
      <c r="D111" s="255"/>
      <c r="E111" s="255"/>
      <c r="F111" s="255"/>
      <c r="G111" s="154"/>
    </row>
    <row r="112" spans="1:7" x14ac:dyDescent="0.25">
      <c r="A112" s="154"/>
      <c r="B112" s="255"/>
      <c r="C112" s="255"/>
      <c r="D112" s="255"/>
      <c r="E112" s="255"/>
      <c r="F112" s="255"/>
      <c r="G112" s="154"/>
    </row>
    <row r="113" spans="1:9" x14ac:dyDescent="0.25">
      <c r="A113" s="154"/>
      <c r="B113" s="255"/>
      <c r="C113" s="255"/>
      <c r="D113" s="255"/>
      <c r="E113" s="255"/>
      <c r="F113" s="255"/>
      <c r="G113" s="154"/>
    </row>
    <row r="114" spans="1:9" x14ac:dyDescent="0.25">
      <c r="A114" s="154"/>
      <c r="B114" s="255"/>
      <c r="C114" s="255"/>
      <c r="D114" s="255"/>
      <c r="E114" s="255"/>
      <c r="F114" s="255"/>
      <c r="G114" s="154"/>
    </row>
    <row r="115" spans="1:9" x14ac:dyDescent="0.25">
      <c r="A115" s="255"/>
      <c r="B115" s="255"/>
      <c r="C115" s="255"/>
      <c r="D115" s="255"/>
      <c r="E115" s="255"/>
      <c r="F115" s="255"/>
      <c r="G115" s="255"/>
      <c r="H115" s="255"/>
      <c r="I115" s="255"/>
    </row>
    <row r="116" spans="1:9" x14ac:dyDescent="0.25">
      <c r="A116" s="255"/>
      <c r="B116" s="255"/>
      <c r="C116" s="255"/>
      <c r="D116" s="255"/>
      <c r="E116" s="255"/>
      <c r="F116" s="255"/>
      <c r="G116" s="255"/>
      <c r="H116" s="255"/>
      <c r="I116" s="255"/>
    </row>
    <row r="117" spans="1:9" x14ac:dyDescent="0.25">
      <c r="A117" s="255"/>
      <c r="B117" s="255"/>
      <c r="C117" s="255"/>
      <c r="D117" s="255"/>
      <c r="E117" s="255"/>
      <c r="F117" s="255"/>
      <c r="G117" s="255"/>
      <c r="H117" s="255"/>
      <c r="I117" s="255"/>
    </row>
  </sheetData>
  <sheetProtection algorithmName="SHA-512" hashValue="l3vg8hqZpEmd1sqitEl138gkhwkqTdilxsTgFqm3QKVdEfhGe0M5Xg1eeyu9Vq2GbQflNIdN7pN8ssK4X8Fsag==" saltValue="ziG1aIjxCbGYt+SQ1WUrXQ==" spinCount="100000" sheet="1" selectLockedCells="1"/>
  <phoneticPr fontId="11" type="noConversion"/>
  <pageMargins left="0.75" right="0.75" top="0.79" bottom="0.72" header="0.5" footer="0.5"/>
  <pageSetup paperSize="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6F541B-0A26-4CE9-BD15-2962BD0A3E96}"/>
</file>

<file path=customXml/itemProps2.xml><?xml version="1.0" encoding="utf-8"?>
<ds:datastoreItem xmlns:ds="http://schemas.openxmlformats.org/officeDocument/2006/customXml" ds:itemID="{1C2B69BB-0D9F-445D-86BA-1BDC1C236751}"/>
</file>

<file path=customXml/itemProps3.xml><?xml version="1.0" encoding="utf-8"?>
<ds:datastoreItem xmlns:ds="http://schemas.openxmlformats.org/officeDocument/2006/customXml" ds:itemID="{831C3938-1442-42F5-96D2-26F63B67B7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berekening elders gebruikte Ahk</vt:lpstr>
      <vt:lpstr>personen &lt; AOW leeftijd</vt:lpstr>
      <vt:lpstr>jog &lt; AOW lft geen ln tijdvak</vt:lpstr>
      <vt:lpstr>Alleenst(ouders) Aow-leeftijd </vt:lpstr>
      <vt:lpstr>gezin AOW-leeftijd</vt:lpstr>
      <vt:lpstr>AOW-leeftijd geen ln tijdvak</vt:lpstr>
      <vt:lpstr>bruteren vord &lt; AOW lft</vt:lpstr>
      <vt:lpstr>vord AOW-leeftijd alleenst</vt:lpstr>
      <vt:lpstr>vord gezin partner AOW-leeft</vt:lpstr>
      <vt:lpstr>Bbz def vastst. geen loontijdv.</vt:lpstr>
      <vt:lpstr>Bbz in 2013 een loontijdvak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dc:creator>
  <cp:lastModifiedBy>Jacob</cp:lastModifiedBy>
  <cp:lastPrinted>2019-04-03T12:46:39Z</cp:lastPrinted>
  <dcterms:created xsi:type="dcterms:W3CDTF">2012-11-25T13:52:05Z</dcterms:created>
  <dcterms:modified xsi:type="dcterms:W3CDTF">2019-04-03T13:04:35Z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