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nghenkel\Berekeningen Langhenkel Talenter\"/>
    </mc:Choice>
  </mc:AlternateContent>
  <xr:revisionPtr revIDLastSave="0" documentId="13_ncr:1_{6D9119CD-A574-4337-B145-C47AB04EE7A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H18" i="1" l="1"/>
  <c r="H16" i="1"/>
  <c r="E9" i="1"/>
  <c r="J26" i="1"/>
  <c r="H17" i="1"/>
  <c r="H30" i="1" l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H23" i="1" s="1"/>
  <c r="H19" i="1"/>
  <c r="C14" i="1"/>
  <c r="E14" i="1" s="1"/>
  <c r="H11" i="1"/>
  <c r="B11" i="1"/>
  <c r="H10" i="1"/>
  <c r="I9" i="1"/>
  <c r="H9" i="1"/>
  <c r="I8" i="1"/>
  <c r="H8" i="1"/>
  <c r="I7" i="1"/>
  <c r="H7" i="1"/>
  <c r="I6" i="1"/>
  <c r="H6" i="1"/>
  <c r="H12" i="1" l="1"/>
  <c r="E7" i="1" s="1"/>
  <c r="I10" i="1"/>
  <c r="E8" i="1" s="1"/>
  <c r="H31" i="1"/>
  <c r="E6" i="1" s="1"/>
  <c r="H33" i="1" l="1"/>
  <c r="E10" i="1" s="1"/>
  <c r="E15" i="1" s="1"/>
  <c r="E25" i="1" l="1"/>
  <c r="E26" i="1"/>
  <c r="E17" i="1"/>
  <c r="E27" i="1" l="1"/>
  <c r="E28" i="1" s="1"/>
</calcChain>
</file>

<file path=xl/sharedStrings.xml><?xml version="1.0" encoding="utf-8"?>
<sst xmlns="http://schemas.openxmlformats.org/spreadsheetml/2006/main" count="22" uniqueCount="22">
  <si>
    <t>Aantal kinderen jonger dan 18 jaar</t>
  </si>
  <si>
    <t>Waarvan kinderen van 12 t/m 15</t>
  </si>
  <si>
    <t>Waarvan kinderen van 16 of 17</t>
  </si>
  <si>
    <t>ja</t>
  </si>
  <si>
    <t>verhoging Alleenstaande ouder</t>
  </si>
  <si>
    <t>nee</t>
  </si>
  <si>
    <t>maximaal kindgebonden budget</t>
  </si>
  <si>
    <t>inkomen</t>
  </si>
  <si>
    <t>inkomensgrens maximale kindgeb. budget</t>
  </si>
  <si>
    <t>=</t>
  </si>
  <si>
    <t>kindgebonden budget</t>
  </si>
  <si>
    <t>Bedrag per maand</t>
  </si>
  <si>
    <t>(art 475d lid 4 onder c, Wetboek Brv)</t>
  </si>
  <si>
    <t>Maximaal Kgb</t>
  </si>
  <si>
    <t>Op basis van het inkomen recht op:</t>
  </si>
  <si>
    <t xml:space="preserve">verschil </t>
  </si>
  <si>
    <t>ophogingscomponent beslagvrije som per maand</t>
  </si>
  <si>
    <r>
      <rPr>
        <b/>
        <sz val="10"/>
        <rFont val="Arial"/>
        <family val="2"/>
      </rPr>
      <t>6,75%</t>
    </r>
    <r>
      <rPr>
        <sz val="11"/>
        <color theme="1"/>
        <rFont val="Arial"/>
        <family val="2"/>
      </rPr>
      <t xml:space="preserve"> van</t>
    </r>
  </si>
  <si>
    <r>
      <rPr>
        <sz val="12"/>
        <rFont val="Arial"/>
        <family val="2"/>
      </rPr>
      <t>Ophogingsfactor Beslagvrije voet door verlies aan Kgb:</t>
    </r>
    <r>
      <rPr>
        <sz val="11"/>
        <color theme="1"/>
        <rFont val="Arial"/>
        <family val="2"/>
      </rPr>
      <t xml:space="preserve"> </t>
    </r>
  </si>
  <si>
    <t>Berekening kindgebonden budget 2018</t>
  </si>
  <si>
    <t>© Langhenkel Talenter Academie</t>
  </si>
  <si>
    <t>Langhenkel Talenter Academie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</si>
</sst>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1"/>
      <color indexed="16"/>
      <name val="Arial"/>
      <family val="2"/>
    </font>
    <font>
      <sz val="8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10" fontId="3" fillId="3" borderId="0" xfId="0" applyNumberFormat="1" applyFont="1" applyFill="1"/>
    <xf numFmtId="0" fontId="3" fillId="2" borderId="0" xfId="0" applyFont="1" applyFill="1"/>
    <xf numFmtId="0" fontId="5" fillId="5" borderId="0" xfId="0" applyFont="1" applyFill="1"/>
    <xf numFmtId="0" fontId="3" fillId="7" borderId="0" xfId="0" applyFont="1" applyFill="1"/>
    <xf numFmtId="0" fontId="3" fillId="8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0" borderId="0" xfId="0" applyFont="1"/>
    <xf numFmtId="0" fontId="6" fillId="3" borderId="0" xfId="0" applyFont="1" applyFill="1"/>
    <xf numFmtId="0" fontId="6" fillId="4" borderId="2" xfId="0" applyFont="1" applyFill="1" applyBorder="1" applyProtection="1">
      <protection locked="0"/>
    </xf>
    <xf numFmtId="164" fontId="6" fillId="3" borderId="0" xfId="0" applyNumberFormat="1" applyFont="1" applyFill="1"/>
    <xf numFmtId="164" fontId="6" fillId="2" borderId="0" xfId="0" applyNumberFormat="1" applyFont="1" applyFill="1"/>
    <xf numFmtId="0" fontId="6" fillId="4" borderId="3" xfId="0" applyFont="1" applyFill="1" applyBorder="1" applyProtection="1">
      <protection locked="0"/>
    </xf>
    <xf numFmtId="0" fontId="6" fillId="4" borderId="4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3" borderId="0" xfId="0" applyFont="1" applyFill="1" applyAlignment="1">
      <alignment vertical="center"/>
    </xf>
    <xf numFmtId="0" fontId="6" fillId="4" borderId="0" xfId="0" applyFont="1" applyFill="1" applyProtection="1">
      <protection locked="0"/>
    </xf>
    <xf numFmtId="164" fontId="6" fillId="3" borderId="1" xfId="0" applyNumberFormat="1" applyFont="1" applyFill="1" applyBorder="1"/>
    <xf numFmtId="0" fontId="6" fillId="0" borderId="1" xfId="0" applyFont="1" applyBorder="1"/>
    <xf numFmtId="0" fontId="8" fillId="3" borderId="0" xfId="0" applyFont="1" applyFill="1"/>
    <xf numFmtId="164" fontId="6" fillId="4" borderId="2" xfId="0" applyNumberFormat="1" applyFont="1" applyFill="1" applyBorder="1" applyProtection="1">
      <protection locked="0"/>
    </xf>
    <xf numFmtId="0" fontId="6" fillId="5" borderId="0" xfId="0" applyFont="1" applyFill="1"/>
    <xf numFmtId="0" fontId="6" fillId="6" borderId="0" xfId="0" applyFont="1" applyFill="1"/>
    <xf numFmtId="0" fontId="6" fillId="7" borderId="0" xfId="0" applyFont="1" applyFill="1"/>
    <xf numFmtId="0" fontId="6" fillId="8" borderId="0" xfId="0" applyFont="1" applyFill="1"/>
    <xf numFmtId="164" fontId="6" fillId="8" borderId="0" xfId="0" applyNumberFormat="1" applyFont="1" applyFill="1"/>
    <xf numFmtId="164" fontId="6" fillId="8" borderId="1" xfId="0" applyNumberFormat="1" applyFont="1" applyFill="1" applyBorder="1"/>
    <xf numFmtId="164" fontId="6" fillId="0" borderId="0" xfId="0" applyNumberFormat="1" applyFont="1"/>
    <xf numFmtId="0" fontId="1" fillId="5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9" fillId="0" borderId="0" xfId="0" applyFont="1"/>
    <xf numFmtId="0" fontId="10" fillId="5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J$9" fmlaRange="$L$8:$L$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9</xdr:row>
          <xdr:rowOff>19050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2486025</xdr:colOff>
      <xdr:row>0</xdr:row>
      <xdr:rowOff>95250</xdr:rowOff>
    </xdr:from>
    <xdr:to>
      <xdr:col>12</xdr:col>
      <xdr:colOff>9525</xdr:colOff>
      <xdr:row>1</xdr:row>
      <xdr:rowOff>67072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B771772-2238-44EC-A04F-239307D06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5250"/>
          <a:ext cx="2819400" cy="152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showGridLines="0" tabSelected="1" workbookViewId="0">
      <selection activeCell="C7" sqref="C7"/>
    </sheetView>
  </sheetViews>
  <sheetFormatPr defaultRowHeight="14.25" x14ac:dyDescent="0.2"/>
  <cols>
    <col min="1" max="1" width="2.7109375" style="11" customWidth="1"/>
    <col min="2" max="2" width="41.140625" style="11" customWidth="1"/>
    <col min="3" max="3" width="15.28515625" style="11" customWidth="1"/>
    <col min="4" max="4" width="2.85546875" style="11" customWidth="1"/>
    <col min="5" max="5" width="14.140625" style="11" customWidth="1"/>
    <col min="6" max="6" width="6" style="11" customWidth="1"/>
    <col min="7" max="7" width="7.7109375" style="11" hidden="1" customWidth="1"/>
    <col min="8" max="8" width="7" style="11" hidden="1" customWidth="1"/>
    <col min="9" max="9" width="9.42578125" style="11" hidden="1" customWidth="1"/>
    <col min="10" max="10" width="13.42578125" style="11" hidden="1" customWidth="1"/>
    <col min="11" max="11" width="6" style="11" hidden="1" customWidth="1"/>
    <col min="12" max="12" width="9.7109375" style="11" hidden="1" customWidth="1"/>
    <col min="13" max="13" width="2.85546875" style="11" customWidth="1"/>
    <col min="14" max="256" width="9.140625" style="11"/>
    <col min="257" max="257" width="2.7109375" style="11" customWidth="1"/>
    <col min="258" max="258" width="39.140625" style="11" customWidth="1"/>
    <col min="259" max="259" width="15.28515625" style="11" customWidth="1"/>
    <col min="260" max="260" width="2.85546875" style="11" customWidth="1"/>
    <col min="261" max="261" width="14.140625" style="11" customWidth="1"/>
    <col min="262" max="262" width="6.140625" style="11" customWidth="1"/>
    <col min="263" max="268" width="0" style="11" hidden="1" customWidth="1"/>
    <col min="269" max="269" width="9.7109375" style="11" customWidth="1"/>
    <col min="270" max="512" width="9.140625" style="11"/>
    <col min="513" max="513" width="2.7109375" style="11" customWidth="1"/>
    <col min="514" max="514" width="39.140625" style="11" customWidth="1"/>
    <col min="515" max="515" width="15.28515625" style="11" customWidth="1"/>
    <col min="516" max="516" width="2.85546875" style="11" customWidth="1"/>
    <col min="517" max="517" width="14.140625" style="11" customWidth="1"/>
    <col min="518" max="518" width="6.140625" style="11" customWidth="1"/>
    <col min="519" max="524" width="0" style="11" hidden="1" customWidth="1"/>
    <col min="525" max="525" width="9.7109375" style="11" customWidth="1"/>
    <col min="526" max="768" width="9.140625" style="11"/>
    <col min="769" max="769" width="2.7109375" style="11" customWidth="1"/>
    <col min="770" max="770" width="39.140625" style="11" customWidth="1"/>
    <col min="771" max="771" width="15.28515625" style="11" customWidth="1"/>
    <col min="772" max="772" width="2.85546875" style="11" customWidth="1"/>
    <col min="773" max="773" width="14.140625" style="11" customWidth="1"/>
    <col min="774" max="774" width="6.140625" style="11" customWidth="1"/>
    <col min="775" max="780" width="0" style="11" hidden="1" customWidth="1"/>
    <col min="781" max="781" width="9.7109375" style="11" customWidth="1"/>
    <col min="782" max="1024" width="9.140625" style="11"/>
    <col min="1025" max="1025" width="2.7109375" style="11" customWidth="1"/>
    <col min="1026" max="1026" width="39.140625" style="11" customWidth="1"/>
    <col min="1027" max="1027" width="15.28515625" style="11" customWidth="1"/>
    <col min="1028" max="1028" width="2.85546875" style="11" customWidth="1"/>
    <col min="1029" max="1029" width="14.140625" style="11" customWidth="1"/>
    <col min="1030" max="1030" width="6.140625" style="11" customWidth="1"/>
    <col min="1031" max="1036" width="0" style="11" hidden="1" customWidth="1"/>
    <col min="1037" max="1037" width="9.7109375" style="11" customWidth="1"/>
    <col min="1038" max="1280" width="9.140625" style="11"/>
    <col min="1281" max="1281" width="2.7109375" style="11" customWidth="1"/>
    <col min="1282" max="1282" width="39.140625" style="11" customWidth="1"/>
    <col min="1283" max="1283" width="15.28515625" style="11" customWidth="1"/>
    <col min="1284" max="1284" width="2.85546875" style="11" customWidth="1"/>
    <col min="1285" max="1285" width="14.140625" style="11" customWidth="1"/>
    <col min="1286" max="1286" width="6.140625" style="11" customWidth="1"/>
    <col min="1287" max="1292" width="0" style="11" hidden="1" customWidth="1"/>
    <col min="1293" max="1293" width="9.7109375" style="11" customWidth="1"/>
    <col min="1294" max="1536" width="9.140625" style="11"/>
    <col min="1537" max="1537" width="2.7109375" style="11" customWidth="1"/>
    <col min="1538" max="1538" width="39.140625" style="11" customWidth="1"/>
    <col min="1539" max="1539" width="15.28515625" style="11" customWidth="1"/>
    <col min="1540" max="1540" width="2.85546875" style="11" customWidth="1"/>
    <col min="1541" max="1541" width="14.140625" style="11" customWidth="1"/>
    <col min="1542" max="1542" width="6.140625" style="11" customWidth="1"/>
    <col min="1543" max="1548" width="0" style="11" hidden="1" customWidth="1"/>
    <col min="1549" max="1549" width="9.7109375" style="11" customWidth="1"/>
    <col min="1550" max="1792" width="9.140625" style="11"/>
    <col min="1793" max="1793" width="2.7109375" style="11" customWidth="1"/>
    <col min="1794" max="1794" width="39.140625" style="11" customWidth="1"/>
    <col min="1795" max="1795" width="15.28515625" style="11" customWidth="1"/>
    <col min="1796" max="1796" width="2.85546875" style="11" customWidth="1"/>
    <col min="1797" max="1797" width="14.140625" style="11" customWidth="1"/>
    <col min="1798" max="1798" width="6.140625" style="11" customWidth="1"/>
    <col min="1799" max="1804" width="0" style="11" hidden="1" customWidth="1"/>
    <col min="1805" max="1805" width="9.7109375" style="11" customWidth="1"/>
    <col min="1806" max="2048" width="9.140625" style="11"/>
    <col min="2049" max="2049" width="2.7109375" style="11" customWidth="1"/>
    <col min="2050" max="2050" width="39.140625" style="11" customWidth="1"/>
    <col min="2051" max="2051" width="15.28515625" style="11" customWidth="1"/>
    <col min="2052" max="2052" width="2.85546875" style="11" customWidth="1"/>
    <col min="2053" max="2053" width="14.140625" style="11" customWidth="1"/>
    <col min="2054" max="2054" width="6.140625" style="11" customWidth="1"/>
    <col min="2055" max="2060" width="0" style="11" hidden="1" customWidth="1"/>
    <col min="2061" max="2061" width="9.7109375" style="11" customWidth="1"/>
    <col min="2062" max="2304" width="9.140625" style="11"/>
    <col min="2305" max="2305" width="2.7109375" style="11" customWidth="1"/>
    <col min="2306" max="2306" width="39.140625" style="11" customWidth="1"/>
    <col min="2307" max="2307" width="15.28515625" style="11" customWidth="1"/>
    <col min="2308" max="2308" width="2.85546875" style="11" customWidth="1"/>
    <col min="2309" max="2309" width="14.140625" style="11" customWidth="1"/>
    <col min="2310" max="2310" width="6.140625" style="11" customWidth="1"/>
    <col min="2311" max="2316" width="0" style="11" hidden="1" customWidth="1"/>
    <col min="2317" max="2317" width="9.7109375" style="11" customWidth="1"/>
    <col min="2318" max="2560" width="9.140625" style="11"/>
    <col min="2561" max="2561" width="2.7109375" style="11" customWidth="1"/>
    <col min="2562" max="2562" width="39.140625" style="11" customWidth="1"/>
    <col min="2563" max="2563" width="15.28515625" style="11" customWidth="1"/>
    <col min="2564" max="2564" width="2.85546875" style="11" customWidth="1"/>
    <col min="2565" max="2565" width="14.140625" style="11" customWidth="1"/>
    <col min="2566" max="2566" width="6.140625" style="11" customWidth="1"/>
    <col min="2567" max="2572" width="0" style="11" hidden="1" customWidth="1"/>
    <col min="2573" max="2573" width="9.7109375" style="11" customWidth="1"/>
    <col min="2574" max="2816" width="9.140625" style="11"/>
    <col min="2817" max="2817" width="2.7109375" style="11" customWidth="1"/>
    <col min="2818" max="2818" width="39.140625" style="11" customWidth="1"/>
    <col min="2819" max="2819" width="15.28515625" style="11" customWidth="1"/>
    <col min="2820" max="2820" width="2.85546875" style="11" customWidth="1"/>
    <col min="2821" max="2821" width="14.140625" style="11" customWidth="1"/>
    <col min="2822" max="2822" width="6.140625" style="11" customWidth="1"/>
    <col min="2823" max="2828" width="0" style="11" hidden="1" customWidth="1"/>
    <col min="2829" max="2829" width="9.7109375" style="11" customWidth="1"/>
    <col min="2830" max="3072" width="9.140625" style="11"/>
    <col min="3073" max="3073" width="2.7109375" style="11" customWidth="1"/>
    <col min="3074" max="3074" width="39.140625" style="11" customWidth="1"/>
    <col min="3075" max="3075" width="15.28515625" style="11" customWidth="1"/>
    <col min="3076" max="3076" width="2.85546875" style="11" customWidth="1"/>
    <col min="3077" max="3077" width="14.140625" style="11" customWidth="1"/>
    <col min="3078" max="3078" width="6.140625" style="11" customWidth="1"/>
    <col min="3079" max="3084" width="0" style="11" hidden="1" customWidth="1"/>
    <col min="3085" max="3085" width="9.7109375" style="11" customWidth="1"/>
    <col min="3086" max="3328" width="9.140625" style="11"/>
    <col min="3329" max="3329" width="2.7109375" style="11" customWidth="1"/>
    <col min="3330" max="3330" width="39.140625" style="11" customWidth="1"/>
    <col min="3331" max="3331" width="15.28515625" style="11" customWidth="1"/>
    <col min="3332" max="3332" width="2.85546875" style="11" customWidth="1"/>
    <col min="3333" max="3333" width="14.140625" style="11" customWidth="1"/>
    <col min="3334" max="3334" width="6.140625" style="11" customWidth="1"/>
    <col min="3335" max="3340" width="0" style="11" hidden="1" customWidth="1"/>
    <col min="3341" max="3341" width="9.7109375" style="11" customWidth="1"/>
    <col min="3342" max="3584" width="9.140625" style="11"/>
    <col min="3585" max="3585" width="2.7109375" style="11" customWidth="1"/>
    <col min="3586" max="3586" width="39.140625" style="11" customWidth="1"/>
    <col min="3587" max="3587" width="15.28515625" style="11" customWidth="1"/>
    <col min="3588" max="3588" width="2.85546875" style="11" customWidth="1"/>
    <col min="3589" max="3589" width="14.140625" style="11" customWidth="1"/>
    <col min="3590" max="3590" width="6.140625" style="11" customWidth="1"/>
    <col min="3591" max="3596" width="0" style="11" hidden="1" customWidth="1"/>
    <col min="3597" max="3597" width="9.7109375" style="11" customWidth="1"/>
    <col min="3598" max="3840" width="9.140625" style="11"/>
    <col min="3841" max="3841" width="2.7109375" style="11" customWidth="1"/>
    <col min="3842" max="3842" width="39.140625" style="11" customWidth="1"/>
    <col min="3843" max="3843" width="15.28515625" style="11" customWidth="1"/>
    <col min="3844" max="3844" width="2.85546875" style="11" customWidth="1"/>
    <col min="3845" max="3845" width="14.140625" style="11" customWidth="1"/>
    <col min="3846" max="3846" width="6.140625" style="11" customWidth="1"/>
    <col min="3847" max="3852" width="0" style="11" hidden="1" customWidth="1"/>
    <col min="3853" max="3853" width="9.7109375" style="11" customWidth="1"/>
    <col min="3854" max="4096" width="9.140625" style="11"/>
    <col min="4097" max="4097" width="2.7109375" style="11" customWidth="1"/>
    <col min="4098" max="4098" width="39.140625" style="11" customWidth="1"/>
    <col min="4099" max="4099" width="15.28515625" style="11" customWidth="1"/>
    <col min="4100" max="4100" width="2.85546875" style="11" customWidth="1"/>
    <col min="4101" max="4101" width="14.140625" style="11" customWidth="1"/>
    <col min="4102" max="4102" width="6.140625" style="11" customWidth="1"/>
    <col min="4103" max="4108" width="0" style="11" hidden="1" customWidth="1"/>
    <col min="4109" max="4109" width="9.7109375" style="11" customWidth="1"/>
    <col min="4110" max="4352" width="9.140625" style="11"/>
    <col min="4353" max="4353" width="2.7109375" style="11" customWidth="1"/>
    <col min="4354" max="4354" width="39.140625" style="11" customWidth="1"/>
    <col min="4355" max="4355" width="15.28515625" style="11" customWidth="1"/>
    <col min="4356" max="4356" width="2.85546875" style="11" customWidth="1"/>
    <col min="4357" max="4357" width="14.140625" style="11" customWidth="1"/>
    <col min="4358" max="4358" width="6.140625" style="11" customWidth="1"/>
    <col min="4359" max="4364" width="0" style="11" hidden="1" customWidth="1"/>
    <col min="4365" max="4365" width="9.7109375" style="11" customWidth="1"/>
    <col min="4366" max="4608" width="9.140625" style="11"/>
    <col min="4609" max="4609" width="2.7109375" style="11" customWidth="1"/>
    <col min="4610" max="4610" width="39.140625" style="11" customWidth="1"/>
    <col min="4611" max="4611" width="15.28515625" style="11" customWidth="1"/>
    <col min="4612" max="4612" width="2.85546875" style="11" customWidth="1"/>
    <col min="4613" max="4613" width="14.140625" style="11" customWidth="1"/>
    <col min="4614" max="4614" width="6.140625" style="11" customWidth="1"/>
    <col min="4615" max="4620" width="0" style="11" hidden="1" customWidth="1"/>
    <col min="4621" max="4621" width="9.7109375" style="11" customWidth="1"/>
    <col min="4622" max="4864" width="9.140625" style="11"/>
    <col min="4865" max="4865" width="2.7109375" style="11" customWidth="1"/>
    <col min="4866" max="4866" width="39.140625" style="11" customWidth="1"/>
    <col min="4867" max="4867" width="15.28515625" style="11" customWidth="1"/>
    <col min="4868" max="4868" width="2.85546875" style="11" customWidth="1"/>
    <col min="4869" max="4869" width="14.140625" style="11" customWidth="1"/>
    <col min="4870" max="4870" width="6.140625" style="11" customWidth="1"/>
    <col min="4871" max="4876" width="0" style="11" hidden="1" customWidth="1"/>
    <col min="4877" max="4877" width="9.7109375" style="11" customWidth="1"/>
    <col min="4878" max="5120" width="9.140625" style="11"/>
    <col min="5121" max="5121" width="2.7109375" style="11" customWidth="1"/>
    <col min="5122" max="5122" width="39.140625" style="11" customWidth="1"/>
    <col min="5123" max="5123" width="15.28515625" style="11" customWidth="1"/>
    <col min="5124" max="5124" width="2.85546875" style="11" customWidth="1"/>
    <col min="5125" max="5125" width="14.140625" style="11" customWidth="1"/>
    <col min="5126" max="5126" width="6.140625" style="11" customWidth="1"/>
    <col min="5127" max="5132" width="0" style="11" hidden="1" customWidth="1"/>
    <col min="5133" max="5133" width="9.7109375" style="11" customWidth="1"/>
    <col min="5134" max="5376" width="9.140625" style="11"/>
    <col min="5377" max="5377" width="2.7109375" style="11" customWidth="1"/>
    <col min="5378" max="5378" width="39.140625" style="11" customWidth="1"/>
    <col min="5379" max="5379" width="15.28515625" style="11" customWidth="1"/>
    <col min="5380" max="5380" width="2.85546875" style="11" customWidth="1"/>
    <col min="5381" max="5381" width="14.140625" style="11" customWidth="1"/>
    <col min="5382" max="5382" width="6.140625" style="11" customWidth="1"/>
    <col min="5383" max="5388" width="0" style="11" hidden="1" customWidth="1"/>
    <col min="5389" max="5389" width="9.7109375" style="11" customWidth="1"/>
    <col min="5390" max="5632" width="9.140625" style="11"/>
    <col min="5633" max="5633" width="2.7109375" style="11" customWidth="1"/>
    <col min="5634" max="5634" width="39.140625" style="11" customWidth="1"/>
    <col min="5635" max="5635" width="15.28515625" style="11" customWidth="1"/>
    <col min="5636" max="5636" width="2.85546875" style="11" customWidth="1"/>
    <col min="5637" max="5637" width="14.140625" style="11" customWidth="1"/>
    <col min="5638" max="5638" width="6.140625" style="11" customWidth="1"/>
    <col min="5639" max="5644" width="0" style="11" hidden="1" customWidth="1"/>
    <col min="5645" max="5645" width="9.7109375" style="11" customWidth="1"/>
    <col min="5646" max="5888" width="9.140625" style="11"/>
    <col min="5889" max="5889" width="2.7109375" style="11" customWidth="1"/>
    <col min="5890" max="5890" width="39.140625" style="11" customWidth="1"/>
    <col min="5891" max="5891" width="15.28515625" style="11" customWidth="1"/>
    <col min="5892" max="5892" width="2.85546875" style="11" customWidth="1"/>
    <col min="5893" max="5893" width="14.140625" style="11" customWidth="1"/>
    <col min="5894" max="5894" width="6.140625" style="11" customWidth="1"/>
    <col min="5895" max="5900" width="0" style="11" hidden="1" customWidth="1"/>
    <col min="5901" max="5901" width="9.7109375" style="11" customWidth="1"/>
    <col min="5902" max="6144" width="9.140625" style="11"/>
    <col min="6145" max="6145" width="2.7109375" style="11" customWidth="1"/>
    <col min="6146" max="6146" width="39.140625" style="11" customWidth="1"/>
    <col min="6147" max="6147" width="15.28515625" style="11" customWidth="1"/>
    <col min="6148" max="6148" width="2.85546875" style="11" customWidth="1"/>
    <col min="6149" max="6149" width="14.140625" style="11" customWidth="1"/>
    <col min="6150" max="6150" width="6.140625" style="11" customWidth="1"/>
    <col min="6151" max="6156" width="0" style="11" hidden="1" customWidth="1"/>
    <col min="6157" max="6157" width="9.7109375" style="11" customWidth="1"/>
    <col min="6158" max="6400" width="9.140625" style="11"/>
    <col min="6401" max="6401" width="2.7109375" style="11" customWidth="1"/>
    <col min="6402" max="6402" width="39.140625" style="11" customWidth="1"/>
    <col min="6403" max="6403" width="15.28515625" style="11" customWidth="1"/>
    <col min="6404" max="6404" width="2.85546875" style="11" customWidth="1"/>
    <col min="6405" max="6405" width="14.140625" style="11" customWidth="1"/>
    <col min="6406" max="6406" width="6.140625" style="11" customWidth="1"/>
    <col min="6407" max="6412" width="0" style="11" hidden="1" customWidth="1"/>
    <col min="6413" max="6413" width="9.7109375" style="11" customWidth="1"/>
    <col min="6414" max="6656" width="9.140625" style="11"/>
    <col min="6657" max="6657" width="2.7109375" style="11" customWidth="1"/>
    <col min="6658" max="6658" width="39.140625" style="11" customWidth="1"/>
    <col min="6659" max="6659" width="15.28515625" style="11" customWidth="1"/>
    <col min="6660" max="6660" width="2.85546875" style="11" customWidth="1"/>
    <col min="6661" max="6661" width="14.140625" style="11" customWidth="1"/>
    <col min="6662" max="6662" width="6.140625" style="11" customWidth="1"/>
    <col min="6663" max="6668" width="0" style="11" hidden="1" customWidth="1"/>
    <col min="6669" max="6669" width="9.7109375" style="11" customWidth="1"/>
    <col min="6670" max="6912" width="9.140625" style="11"/>
    <col min="6913" max="6913" width="2.7109375" style="11" customWidth="1"/>
    <col min="6914" max="6914" width="39.140625" style="11" customWidth="1"/>
    <col min="6915" max="6915" width="15.28515625" style="11" customWidth="1"/>
    <col min="6916" max="6916" width="2.85546875" style="11" customWidth="1"/>
    <col min="6917" max="6917" width="14.140625" style="11" customWidth="1"/>
    <col min="6918" max="6918" width="6.140625" style="11" customWidth="1"/>
    <col min="6919" max="6924" width="0" style="11" hidden="1" customWidth="1"/>
    <col min="6925" max="6925" width="9.7109375" style="11" customWidth="1"/>
    <col min="6926" max="7168" width="9.140625" style="11"/>
    <col min="7169" max="7169" width="2.7109375" style="11" customWidth="1"/>
    <col min="7170" max="7170" width="39.140625" style="11" customWidth="1"/>
    <col min="7171" max="7171" width="15.28515625" style="11" customWidth="1"/>
    <col min="7172" max="7172" width="2.85546875" style="11" customWidth="1"/>
    <col min="7173" max="7173" width="14.140625" style="11" customWidth="1"/>
    <col min="7174" max="7174" width="6.140625" style="11" customWidth="1"/>
    <col min="7175" max="7180" width="0" style="11" hidden="1" customWidth="1"/>
    <col min="7181" max="7181" width="9.7109375" style="11" customWidth="1"/>
    <col min="7182" max="7424" width="9.140625" style="11"/>
    <col min="7425" max="7425" width="2.7109375" style="11" customWidth="1"/>
    <col min="7426" max="7426" width="39.140625" style="11" customWidth="1"/>
    <col min="7427" max="7427" width="15.28515625" style="11" customWidth="1"/>
    <col min="7428" max="7428" width="2.85546875" style="11" customWidth="1"/>
    <col min="7429" max="7429" width="14.140625" style="11" customWidth="1"/>
    <col min="7430" max="7430" width="6.140625" style="11" customWidth="1"/>
    <col min="7431" max="7436" width="0" style="11" hidden="1" customWidth="1"/>
    <col min="7437" max="7437" width="9.7109375" style="11" customWidth="1"/>
    <col min="7438" max="7680" width="9.140625" style="11"/>
    <col min="7681" max="7681" width="2.7109375" style="11" customWidth="1"/>
    <col min="7682" max="7682" width="39.140625" style="11" customWidth="1"/>
    <col min="7683" max="7683" width="15.28515625" style="11" customWidth="1"/>
    <col min="7684" max="7684" width="2.85546875" style="11" customWidth="1"/>
    <col min="7685" max="7685" width="14.140625" style="11" customWidth="1"/>
    <col min="7686" max="7686" width="6.140625" style="11" customWidth="1"/>
    <col min="7687" max="7692" width="0" style="11" hidden="1" customWidth="1"/>
    <col min="7693" max="7693" width="9.7109375" style="11" customWidth="1"/>
    <col min="7694" max="7936" width="9.140625" style="11"/>
    <col min="7937" max="7937" width="2.7109375" style="11" customWidth="1"/>
    <col min="7938" max="7938" width="39.140625" style="11" customWidth="1"/>
    <col min="7939" max="7939" width="15.28515625" style="11" customWidth="1"/>
    <col min="7940" max="7940" width="2.85546875" style="11" customWidth="1"/>
    <col min="7941" max="7941" width="14.140625" style="11" customWidth="1"/>
    <col min="7942" max="7942" width="6.140625" style="11" customWidth="1"/>
    <col min="7943" max="7948" width="0" style="11" hidden="1" customWidth="1"/>
    <col min="7949" max="7949" width="9.7109375" style="11" customWidth="1"/>
    <col min="7950" max="8192" width="9.140625" style="11"/>
    <col min="8193" max="8193" width="2.7109375" style="11" customWidth="1"/>
    <col min="8194" max="8194" width="39.140625" style="11" customWidth="1"/>
    <col min="8195" max="8195" width="15.28515625" style="11" customWidth="1"/>
    <col min="8196" max="8196" width="2.85546875" style="11" customWidth="1"/>
    <col min="8197" max="8197" width="14.140625" style="11" customWidth="1"/>
    <col min="8198" max="8198" width="6.140625" style="11" customWidth="1"/>
    <col min="8199" max="8204" width="0" style="11" hidden="1" customWidth="1"/>
    <col min="8205" max="8205" width="9.7109375" style="11" customWidth="1"/>
    <col min="8206" max="8448" width="9.140625" style="11"/>
    <col min="8449" max="8449" width="2.7109375" style="11" customWidth="1"/>
    <col min="8450" max="8450" width="39.140625" style="11" customWidth="1"/>
    <col min="8451" max="8451" width="15.28515625" style="11" customWidth="1"/>
    <col min="8452" max="8452" width="2.85546875" style="11" customWidth="1"/>
    <col min="8453" max="8453" width="14.140625" style="11" customWidth="1"/>
    <col min="8454" max="8454" width="6.140625" style="11" customWidth="1"/>
    <col min="8455" max="8460" width="0" style="11" hidden="1" customWidth="1"/>
    <col min="8461" max="8461" width="9.7109375" style="11" customWidth="1"/>
    <col min="8462" max="8704" width="9.140625" style="11"/>
    <col min="8705" max="8705" width="2.7109375" style="11" customWidth="1"/>
    <col min="8706" max="8706" width="39.140625" style="11" customWidth="1"/>
    <col min="8707" max="8707" width="15.28515625" style="11" customWidth="1"/>
    <col min="8708" max="8708" width="2.85546875" style="11" customWidth="1"/>
    <col min="8709" max="8709" width="14.140625" style="11" customWidth="1"/>
    <col min="8710" max="8710" width="6.140625" style="11" customWidth="1"/>
    <col min="8711" max="8716" width="0" style="11" hidden="1" customWidth="1"/>
    <col min="8717" max="8717" width="9.7109375" style="11" customWidth="1"/>
    <col min="8718" max="8960" width="9.140625" style="11"/>
    <col min="8961" max="8961" width="2.7109375" style="11" customWidth="1"/>
    <col min="8962" max="8962" width="39.140625" style="11" customWidth="1"/>
    <col min="8963" max="8963" width="15.28515625" style="11" customWidth="1"/>
    <col min="8964" max="8964" width="2.85546875" style="11" customWidth="1"/>
    <col min="8965" max="8965" width="14.140625" style="11" customWidth="1"/>
    <col min="8966" max="8966" width="6.140625" style="11" customWidth="1"/>
    <col min="8967" max="8972" width="0" style="11" hidden="1" customWidth="1"/>
    <col min="8973" max="8973" width="9.7109375" style="11" customWidth="1"/>
    <col min="8974" max="9216" width="9.140625" style="11"/>
    <col min="9217" max="9217" width="2.7109375" style="11" customWidth="1"/>
    <col min="9218" max="9218" width="39.140625" style="11" customWidth="1"/>
    <col min="9219" max="9219" width="15.28515625" style="11" customWidth="1"/>
    <col min="9220" max="9220" width="2.85546875" style="11" customWidth="1"/>
    <col min="9221" max="9221" width="14.140625" style="11" customWidth="1"/>
    <col min="9222" max="9222" width="6.140625" style="11" customWidth="1"/>
    <col min="9223" max="9228" width="0" style="11" hidden="1" customWidth="1"/>
    <col min="9229" max="9229" width="9.7109375" style="11" customWidth="1"/>
    <col min="9230" max="9472" width="9.140625" style="11"/>
    <col min="9473" max="9473" width="2.7109375" style="11" customWidth="1"/>
    <col min="9474" max="9474" width="39.140625" style="11" customWidth="1"/>
    <col min="9475" max="9475" width="15.28515625" style="11" customWidth="1"/>
    <col min="9476" max="9476" width="2.85546875" style="11" customWidth="1"/>
    <col min="9477" max="9477" width="14.140625" style="11" customWidth="1"/>
    <col min="9478" max="9478" width="6.140625" style="11" customWidth="1"/>
    <col min="9479" max="9484" width="0" style="11" hidden="1" customWidth="1"/>
    <col min="9485" max="9485" width="9.7109375" style="11" customWidth="1"/>
    <col min="9486" max="9728" width="9.140625" style="11"/>
    <col min="9729" max="9729" width="2.7109375" style="11" customWidth="1"/>
    <col min="9730" max="9730" width="39.140625" style="11" customWidth="1"/>
    <col min="9731" max="9731" width="15.28515625" style="11" customWidth="1"/>
    <col min="9732" max="9732" width="2.85546875" style="11" customWidth="1"/>
    <col min="9733" max="9733" width="14.140625" style="11" customWidth="1"/>
    <col min="9734" max="9734" width="6.140625" style="11" customWidth="1"/>
    <col min="9735" max="9740" width="0" style="11" hidden="1" customWidth="1"/>
    <col min="9741" max="9741" width="9.7109375" style="11" customWidth="1"/>
    <col min="9742" max="9984" width="9.140625" style="11"/>
    <col min="9985" max="9985" width="2.7109375" style="11" customWidth="1"/>
    <col min="9986" max="9986" width="39.140625" style="11" customWidth="1"/>
    <col min="9987" max="9987" width="15.28515625" style="11" customWidth="1"/>
    <col min="9988" max="9988" width="2.85546875" style="11" customWidth="1"/>
    <col min="9989" max="9989" width="14.140625" style="11" customWidth="1"/>
    <col min="9990" max="9990" width="6.140625" style="11" customWidth="1"/>
    <col min="9991" max="9996" width="0" style="11" hidden="1" customWidth="1"/>
    <col min="9997" max="9997" width="9.7109375" style="11" customWidth="1"/>
    <col min="9998" max="10240" width="9.140625" style="11"/>
    <col min="10241" max="10241" width="2.7109375" style="11" customWidth="1"/>
    <col min="10242" max="10242" width="39.140625" style="11" customWidth="1"/>
    <col min="10243" max="10243" width="15.28515625" style="11" customWidth="1"/>
    <col min="10244" max="10244" width="2.85546875" style="11" customWidth="1"/>
    <col min="10245" max="10245" width="14.140625" style="11" customWidth="1"/>
    <col min="10246" max="10246" width="6.140625" style="11" customWidth="1"/>
    <col min="10247" max="10252" width="0" style="11" hidden="1" customWidth="1"/>
    <col min="10253" max="10253" width="9.7109375" style="11" customWidth="1"/>
    <col min="10254" max="10496" width="9.140625" style="11"/>
    <col min="10497" max="10497" width="2.7109375" style="11" customWidth="1"/>
    <col min="10498" max="10498" width="39.140625" style="11" customWidth="1"/>
    <col min="10499" max="10499" width="15.28515625" style="11" customWidth="1"/>
    <col min="10500" max="10500" width="2.85546875" style="11" customWidth="1"/>
    <col min="10501" max="10501" width="14.140625" style="11" customWidth="1"/>
    <col min="10502" max="10502" width="6.140625" style="11" customWidth="1"/>
    <col min="10503" max="10508" width="0" style="11" hidden="1" customWidth="1"/>
    <col min="10509" max="10509" width="9.7109375" style="11" customWidth="1"/>
    <col min="10510" max="10752" width="9.140625" style="11"/>
    <col min="10753" max="10753" width="2.7109375" style="11" customWidth="1"/>
    <col min="10754" max="10754" width="39.140625" style="11" customWidth="1"/>
    <col min="10755" max="10755" width="15.28515625" style="11" customWidth="1"/>
    <col min="10756" max="10756" width="2.85546875" style="11" customWidth="1"/>
    <col min="10757" max="10757" width="14.140625" style="11" customWidth="1"/>
    <col min="10758" max="10758" width="6.140625" style="11" customWidth="1"/>
    <col min="10759" max="10764" width="0" style="11" hidden="1" customWidth="1"/>
    <col min="10765" max="10765" width="9.7109375" style="11" customWidth="1"/>
    <col min="10766" max="11008" width="9.140625" style="11"/>
    <col min="11009" max="11009" width="2.7109375" style="11" customWidth="1"/>
    <col min="11010" max="11010" width="39.140625" style="11" customWidth="1"/>
    <col min="11011" max="11011" width="15.28515625" style="11" customWidth="1"/>
    <col min="11012" max="11012" width="2.85546875" style="11" customWidth="1"/>
    <col min="11013" max="11013" width="14.140625" style="11" customWidth="1"/>
    <col min="11014" max="11014" width="6.140625" style="11" customWidth="1"/>
    <col min="11015" max="11020" width="0" style="11" hidden="1" customWidth="1"/>
    <col min="11021" max="11021" width="9.7109375" style="11" customWidth="1"/>
    <col min="11022" max="11264" width="9.140625" style="11"/>
    <col min="11265" max="11265" width="2.7109375" style="11" customWidth="1"/>
    <col min="11266" max="11266" width="39.140625" style="11" customWidth="1"/>
    <col min="11267" max="11267" width="15.28515625" style="11" customWidth="1"/>
    <col min="11268" max="11268" width="2.85546875" style="11" customWidth="1"/>
    <col min="11269" max="11269" width="14.140625" style="11" customWidth="1"/>
    <col min="11270" max="11270" width="6.140625" style="11" customWidth="1"/>
    <col min="11271" max="11276" width="0" style="11" hidden="1" customWidth="1"/>
    <col min="11277" max="11277" width="9.7109375" style="11" customWidth="1"/>
    <col min="11278" max="11520" width="9.140625" style="11"/>
    <col min="11521" max="11521" width="2.7109375" style="11" customWidth="1"/>
    <col min="11522" max="11522" width="39.140625" style="11" customWidth="1"/>
    <col min="11523" max="11523" width="15.28515625" style="11" customWidth="1"/>
    <col min="11524" max="11524" width="2.85546875" style="11" customWidth="1"/>
    <col min="11525" max="11525" width="14.140625" style="11" customWidth="1"/>
    <col min="11526" max="11526" width="6.140625" style="11" customWidth="1"/>
    <col min="11527" max="11532" width="0" style="11" hidden="1" customWidth="1"/>
    <col min="11533" max="11533" width="9.7109375" style="11" customWidth="1"/>
    <col min="11534" max="11776" width="9.140625" style="11"/>
    <col min="11777" max="11777" width="2.7109375" style="11" customWidth="1"/>
    <col min="11778" max="11778" width="39.140625" style="11" customWidth="1"/>
    <col min="11779" max="11779" width="15.28515625" style="11" customWidth="1"/>
    <col min="11780" max="11780" width="2.85546875" style="11" customWidth="1"/>
    <col min="11781" max="11781" width="14.140625" style="11" customWidth="1"/>
    <col min="11782" max="11782" width="6.140625" style="11" customWidth="1"/>
    <col min="11783" max="11788" width="0" style="11" hidden="1" customWidth="1"/>
    <col min="11789" max="11789" width="9.7109375" style="11" customWidth="1"/>
    <col min="11790" max="12032" width="9.140625" style="11"/>
    <col min="12033" max="12033" width="2.7109375" style="11" customWidth="1"/>
    <col min="12034" max="12034" width="39.140625" style="11" customWidth="1"/>
    <col min="12035" max="12035" width="15.28515625" style="11" customWidth="1"/>
    <col min="12036" max="12036" width="2.85546875" style="11" customWidth="1"/>
    <col min="12037" max="12037" width="14.140625" style="11" customWidth="1"/>
    <col min="12038" max="12038" width="6.140625" style="11" customWidth="1"/>
    <col min="12039" max="12044" width="0" style="11" hidden="1" customWidth="1"/>
    <col min="12045" max="12045" width="9.7109375" style="11" customWidth="1"/>
    <col min="12046" max="12288" width="9.140625" style="11"/>
    <col min="12289" max="12289" width="2.7109375" style="11" customWidth="1"/>
    <col min="12290" max="12290" width="39.140625" style="11" customWidth="1"/>
    <col min="12291" max="12291" width="15.28515625" style="11" customWidth="1"/>
    <col min="12292" max="12292" width="2.85546875" style="11" customWidth="1"/>
    <col min="12293" max="12293" width="14.140625" style="11" customWidth="1"/>
    <col min="12294" max="12294" width="6.140625" style="11" customWidth="1"/>
    <col min="12295" max="12300" width="0" style="11" hidden="1" customWidth="1"/>
    <col min="12301" max="12301" width="9.7109375" style="11" customWidth="1"/>
    <col min="12302" max="12544" width="9.140625" style="11"/>
    <col min="12545" max="12545" width="2.7109375" style="11" customWidth="1"/>
    <col min="12546" max="12546" width="39.140625" style="11" customWidth="1"/>
    <col min="12547" max="12547" width="15.28515625" style="11" customWidth="1"/>
    <col min="12548" max="12548" width="2.85546875" style="11" customWidth="1"/>
    <col min="12549" max="12549" width="14.140625" style="11" customWidth="1"/>
    <col min="12550" max="12550" width="6.140625" style="11" customWidth="1"/>
    <col min="12551" max="12556" width="0" style="11" hidden="1" customWidth="1"/>
    <col min="12557" max="12557" width="9.7109375" style="11" customWidth="1"/>
    <col min="12558" max="12800" width="9.140625" style="11"/>
    <col min="12801" max="12801" width="2.7109375" style="11" customWidth="1"/>
    <col min="12802" max="12802" width="39.140625" style="11" customWidth="1"/>
    <col min="12803" max="12803" width="15.28515625" style="11" customWidth="1"/>
    <col min="12804" max="12804" width="2.85546875" style="11" customWidth="1"/>
    <col min="12805" max="12805" width="14.140625" style="11" customWidth="1"/>
    <col min="12806" max="12806" width="6.140625" style="11" customWidth="1"/>
    <col min="12807" max="12812" width="0" style="11" hidden="1" customWidth="1"/>
    <col min="12813" max="12813" width="9.7109375" style="11" customWidth="1"/>
    <col min="12814" max="13056" width="9.140625" style="11"/>
    <col min="13057" max="13057" width="2.7109375" style="11" customWidth="1"/>
    <col min="13058" max="13058" width="39.140625" style="11" customWidth="1"/>
    <col min="13059" max="13059" width="15.28515625" style="11" customWidth="1"/>
    <col min="13060" max="13060" width="2.85546875" style="11" customWidth="1"/>
    <col min="13061" max="13061" width="14.140625" style="11" customWidth="1"/>
    <col min="13062" max="13062" width="6.140625" style="11" customWidth="1"/>
    <col min="13063" max="13068" width="0" style="11" hidden="1" customWidth="1"/>
    <col min="13069" max="13069" width="9.7109375" style="11" customWidth="1"/>
    <col min="13070" max="13312" width="9.140625" style="11"/>
    <col min="13313" max="13313" width="2.7109375" style="11" customWidth="1"/>
    <col min="13314" max="13314" width="39.140625" style="11" customWidth="1"/>
    <col min="13315" max="13315" width="15.28515625" style="11" customWidth="1"/>
    <col min="13316" max="13316" width="2.85546875" style="11" customWidth="1"/>
    <col min="13317" max="13317" width="14.140625" style="11" customWidth="1"/>
    <col min="13318" max="13318" width="6.140625" style="11" customWidth="1"/>
    <col min="13319" max="13324" width="0" style="11" hidden="1" customWidth="1"/>
    <col min="13325" max="13325" width="9.7109375" style="11" customWidth="1"/>
    <col min="13326" max="13568" width="9.140625" style="11"/>
    <col min="13569" max="13569" width="2.7109375" style="11" customWidth="1"/>
    <col min="13570" max="13570" width="39.140625" style="11" customWidth="1"/>
    <col min="13571" max="13571" width="15.28515625" style="11" customWidth="1"/>
    <col min="13572" max="13572" width="2.85546875" style="11" customWidth="1"/>
    <col min="13573" max="13573" width="14.140625" style="11" customWidth="1"/>
    <col min="13574" max="13574" width="6.140625" style="11" customWidth="1"/>
    <col min="13575" max="13580" width="0" style="11" hidden="1" customWidth="1"/>
    <col min="13581" max="13581" width="9.7109375" style="11" customWidth="1"/>
    <col min="13582" max="13824" width="9.140625" style="11"/>
    <col min="13825" max="13825" width="2.7109375" style="11" customWidth="1"/>
    <col min="13826" max="13826" width="39.140625" style="11" customWidth="1"/>
    <col min="13827" max="13827" width="15.28515625" style="11" customWidth="1"/>
    <col min="13828" max="13828" width="2.85546875" style="11" customWidth="1"/>
    <col min="13829" max="13829" width="14.140625" style="11" customWidth="1"/>
    <col min="13830" max="13830" width="6.140625" style="11" customWidth="1"/>
    <col min="13831" max="13836" width="0" style="11" hidden="1" customWidth="1"/>
    <col min="13837" max="13837" width="9.7109375" style="11" customWidth="1"/>
    <col min="13838" max="14080" width="9.140625" style="11"/>
    <col min="14081" max="14081" width="2.7109375" style="11" customWidth="1"/>
    <col min="14082" max="14082" width="39.140625" style="11" customWidth="1"/>
    <col min="14083" max="14083" width="15.28515625" style="11" customWidth="1"/>
    <col min="14084" max="14084" width="2.85546875" style="11" customWidth="1"/>
    <col min="14085" max="14085" width="14.140625" style="11" customWidth="1"/>
    <col min="14086" max="14086" width="6.140625" style="11" customWidth="1"/>
    <col min="14087" max="14092" width="0" style="11" hidden="1" customWidth="1"/>
    <col min="14093" max="14093" width="9.7109375" style="11" customWidth="1"/>
    <col min="14094" max="14336" width="9.140625" style="11"/>
    <col min="14337" max="14337" width="2.7109375" style="11" customWidth="1"/>
    <col min="14338" max="14338" width="39.140625" style="11" customWidth="1"/>
    <col min="14339" max="14339" width="15.28515625" style="11" customWidth="1"/>
    <col min="14340" max="14340" width="2.85546875" style="11" customWidth="1"/>
    <col min="14341" max="14341" width="14.140625" style="11" customWidth="1"/>
    <col min="14342" max="14342" width="6.140625" style="11" customWidth="1"/>
    <col min="14343" max="14348" width="0" style="11" hidden="1" customWidth="1"/>
    <col min="14349" max="14349" width="9.7109375" style="11" customWidth="1"/>
    <col min="14350" max="14592" width="9.140625" style="11"/>
    <col min="14593" max="14593" width="2.7109375" style="11" customWidth="1"/>
    <col min="14594" max="14594" width="39.140625" style="11" customWidth="1"/>
    <col min="14595" max="14595" width="15.28515625" style="11" customWidth="1"/>
    <col min="14596" max="14596" width="2.85546875" style="11" customWidth="1"/>
    <col min="14597" max="14597" width="14.140625" style="11" customWidth="1"/>
    <col min="14598" max="14598" width="6.140625" style="11" customWidth="1"/>
    <col min="14599" max="14604" width="0" style="11" hidden="1" customWidth="1"/>
    <col min="14605" max="14605" width="9.7109375" style="11" customWidth="1"/>
    <col min="14606" max="14848" width="9.140625" style="11"/>
    <col min="14849" max="14849" width="2.7109375" style="11" customWidth="1"/>
    <col min="14850" max="14850" width="39.140625" style="11" customWidth="1"/>
    <col min="14851" max="14851" width="15.28515625" style="11" customWidth="1"/>
    <col min="14852" max="14852" width="2.85546875" style="11" customWidth="1"/>
    <col min="14853" max="14853" width="14.140625" style="11" customWidth="1"/>
    <col min="14854" max="14854" width="6.140625" style="11" customWidth="1"/>
    <col min="14855" max="14860" width="0" style="11" hidden="1" customWidth="1"/>
    <col min="14861" max="14861" width="9.7109375" style="11" customWidth="1"/>
    <col min="14862" max="15104" width="9.140625" style="11"/>
    <col min="15105" max="15105" width="2.7109375" style="11" customWidth="1"/>
    <col min="15106" max="15106" width="39.140625" style="11" customWidth="1"/>
    <col min="15107" max="15107" width="15.28515625" style="11" customWidth="1"/>
    <col min="15108" max="15108" width="2.85546875" style="11" customWidth="1"/>
    <col min="15109" max="15109" width="14.140625" style="11" customWidth="1"/>
    <col min="15110" max="15110" width="6.140625" style="11" customWidth="1"/>
    <col min="15111" max="15116" width="0" style="11" hidden="1" customWidth="1"/>
    <col min="15117" max="15117" width="9.7109375" style="11" customWidth="1"/>
    <col min="15118" max="15360" width="9.140625" style="11"/>
    <col min="15361" max="15361" width="2.7109375" style="11" customWidth="1"/>
    <col min="15362" max="15362" width="39.140625" style="11" customWidth="1"/>
    <col min="15363" max="15363" width="15.28515625" style="11" customWidth="1"/>
    <col min="15364" max="15364" width="2.85546875" style="11" customWidth="1"/>
    <col min="15365" max="15365" width="14.140625" style="11" customWidth="1"/>
    <col min="15366" max="15366" width="6.140625" style="11" customWidth="1"/>
    <col min="15367" max="15372" width="0" style="11" hidden="1" customWidth="1"/>
    <col min="15373" max="15373" width="9.7109375" style="11" customWidth="1"/>
    <col min="15374" max="15616" width="9.140625" style="11"/>
    <col min="15617" max="15617" width="2.7109375" style="11" customWidth="1"/>
    <col min="15618" max="15618" width="39.140625" style="11" customWidth="1"/>
    <col min="15619" max="15619" width="15.28515625" style="11" customWidth="1"/>
    <col min="15620" max="15620" width="2.85546875" style="11" customWidth="1"/>
    <col min="15621" max="15621" width="14.140625" style="11" customWidth="1"/>
    <col min="15622" max="15622" width="6.140625" style="11" customWidth="1"/>
    <col min="15623" max="15628" width="0" style="11" hidden="1" customWidth="1"/>
    <col min="15629" max="15629" width="9.7109375" style="11" customWidth="1"/>
    <col min="15630" max="15872" width="9.140625" style="11"/>
    <col min="15873" max="15873" width="2.7109375" style="11" customWidth="1"/>
    <col min="15874" max="15874" width="39.140625" style="11" customWidth="1"/>
    <col min="15875" max="15875" width="15.28515625" style="11" customWidth="1"/>
    <col min="15876" max="15876" width="2.85546875" style="11" customWidth="1"/>
    <col min="15877" max="15877" width="14.140625" style="11" customWidth="1"/>
    <col min="15878" max="15878" width="6.140625" style="11" customWidth="1"/>
    <col min="15879" max="15884" width="0" style="11" hidden="1" customWidth="1"/>
    <col min="15885" max="15885" width="9.7109375" style="11" customWidth="1"/>
    <col min="15886" max="16128" width="9.140625" style="11"/>
    <col min="16129" max="16129" width="2.7109375" style="11" customWidth="1"/>
    <col min="16130" max="16130" width="39.140625" style="11" customWidth="1"/>
    <col min="16131" max="16131" width="15.28515625" style="11" customWidth="1"/>
    <col min="16132" max="16132" width="2.85546875" style="11" customWidth="1"/>
    <col min="16133" max="16133" width="14.140625" style="11" customWidth="1"/>
    <col min="16134" max="16134" width="6.140625" style="11" customWidth="1"/>
    <col min="16135" max="16140" width="0" style="11" hidden="1" customWidth="1"/>
    <col min="16141" max="16141" width="9.7109375" style="11" customWidth="1"/>
    <col min="16142" max="16384" width="9.140625" style="11"/>
  </cols>
  <sheetData>
    <row r="1" spans="1:13" x14ac:dyDescent="0.2">
      <c r="A1" s="25"/>
      <c r="B1" s="25"/>
      <c r="C1" s="25"/>
      <c r="D1" s="25"/>
      <c r="E1" s="25"/>
      <c r="F1" s="25"/>
      <c r="M1" s="25"/>
    </row>
    <row r="2" spans="1:13" x14ac:dyDescent="0.2">
      <c r="A2" s="25"/>
      <c r="B2" s="25"/>
      <c r="C2" s="25"/>
      <c r="D2" s="25"/>
      <c r="E2" s="25"/>
      <c r="F2" s="25"/>
      <c r="M2" s="25"/>
    </row>
    <row r="3" spans="1:13" ht="18.75" x14ac:dyDescent="0.3">
      <c r="A3" s="25"/>
      <c r="B3" s="36" t="s">
        <v>21</v>
      </c>
      <c r="C3" s="25"/>
      <c r="D3" s="25"/>
      <c r="E3" s="25"/>
      <c r="F3" s="25"/>
      <c r="M3" s="25"/>
    </row>
    <row r="4" spans="1:13" ht="18" x14ac:dyDescent="0.25">
      <c r="A4" s="9"/>
      <c r="B4" s="10"/>
      <c r="C4" s="9"/>
      <c r="D4" s="9"/>
      <c r="E4" s="9"/>
      <c r="M4" s="25"/>
    </row>
    <row r="5" spans="1:13" s="3" customFormat="1" ht="21" thickBot="1" x14ac:dyDescent="0.35">
      <c r="A5" s="1"/>
      <c r="B5" s="33" t="s">
        <v>19</v>
      </c>
      <c r="C5" s="34"/>
      <c r="D5" s="33"/>
      <c r="E5" s="33"/>
      <c r="F5" s="2"/>
      <c r="H5" s="3">
        <v>236</v>
      </c>
      <c r="I5" s="3">
        <v>421</v>
      </c>
      <c r="M5" s="32"/>
    </row>
    <row r="6" spans="1:13" ht="15" thickBot="1" x14ac:dyDescent="0.25">
      <c r="A6" s="9"/>
      <c r="B6" s="12" t="s">
        <v>0</v>
      </c>
      <c r="C6" s="13">
        <v>1</v>
      </c>
      <c r="D6" s="12"/>
      <c r="E6" s="14">
        <f>H31</f>
        <v>1152</v>
      </c>
      <c r="F6" s="15"/>
      <c r="H6" s="11">
        <f>IF($C$7=1,H5,0)</f>
        <v>236</v>
      </c>
      <c r="I6" s="11">
        <f>IF($C$8=1,I5,0)</f>
        <v>0</v>
      </c>
      <c r="M6" s="25"/>
    </row>
    <row r="7" spans="1:13" x14ac:dyDescent="0.2">
      <c r="A7" s="9"/>
      <c r="B7" s="12" t="s">
        <v>1</v>
      </c>
      <c r="C7" s="16">
        <v>1</v>
      </c>
      <c r="D7" s="12"/>
      <c r="E7" s="14">
        <f>H12</f>
        <v>236</v>
      </c>
      <c r="F7" s="15"/>
      <c r="H7" s="11">
        <f>IF($C$7=2,2*H5,0)</f>
        <v>0</v>
      </c>
      <c r="I7" s="11">
        <f>IF($C$8=2,2*I5,0)</f>
        <v>0</v>
      </c>
      <c r="M7" s="25"/>
    </row>
    <row r="8" spans="1:13" ht="15" thickBot="1" x14ac:dyDescent="0.25">
      <c r="A8" s="9"/>
      <c r="B8" s="12" t="s">
        <v>2</v>
      </c>
      <c r="C8" s="17">
        <v>0</v>
      </c>
      <c r="D8" s="12"/>
      <c r="E8" s="14">
        <f>I10</f>
        <v>0</v>
      </c>
      <c r="F8" s="15"/>
      <c r="H8" s="11">
        <f>IF($C$7=3,3*H5,0)</f>
        <v>0</v>
      </c>
      <c r="I8" s="11">
        <f>IF($C$8=3,3*I5,0)</f>
        <v>0</v>
      </c>
      <c r="L8" s="18" t="s">
        <v>3</v>
      </c>
      <c r="M8" s="25"/>
    </row>
    <row r="9" spans="1:13" ht="21" customHeight="1" x14ac:dyDescent="0.2">
      <c r="A9" s="9"/>
      <c r="B9" s="19" t="s">
        <v>4</v>
      </c>
      <c r="C9" s="20"/>
      <c r="D9" s="12"/>
      <c r="E9" s="21">
        <f>IF(J9=1,3101,0)</f>
        <v>3101</v>
      </c>
      <c r="F9" s="15"/>
      <c r="H9" s="11">
        <f>IF($C$7=4,4*H5,0)</f>
        <v>0</v>
      </c>
      <c r="I9" s="22">
        <f>IF($C$8=43,4*I5,0)</f>
        <v>0</v>
      </c>
      <c r="J9" s="18">
        <v>1</v>
      </c>
      <c r="L9" s="18" t="s">
        <v>5</v>
      </c>
      <c r="M9" s="25"/>
    </row>
    <row r="10" spans="1:13" x14ac:dyDescent="0.2">
      <c r="A10" s="9"/>
      <c r="B10" s="12" t="s">
        <v>6</v>
      </c>
      <c r="C10" s="12"/>
      <c r="D10" s="12"/>
      <c r="E10" s="14">
        <f>H33+E9</f>
        <v>4489</v>
      </c>
      <c r="F10" s="15"/>
      <c r="H10" s="11">
        <f>IF($C$7=5,5*H5,0)</f>
        <v>0</v>
      </c>
      <c r="I10" s="11">
        <f>SUM(I6:I8)</f>
        <v>0</v>
      </c>
      <c r="M10" s="25"/>
    </row>
    <row r="11" spans="1:13" ht="15.75" thickBot="1" x14ac:dyDescent="0.3">
      <c r="A11" s="9"/>
      <c r="B11" s="23" t="str">
        <f>IF((C7+C8)&gt;C6,"fout! Aantal kinderen in leeftijdscategorie hoger dan het totaal aantal"," ")</f>
        <v xml:space="preserve"> </v>
      </c>
      <c r="C11" s="12"/>
      <c r="D11" s="12"/>
      <c r="E11" s="14"/>
      <c r="F11" s="15"/>
      <c r="H11" s="22">
        <f>IF($C$7=6,6*H5,0)</f>
        <v>0</v>
      </c>
      <c r="M11" s="25"/>
    </row>
    <row r="12" spans="1:13" ht="15" thickBot="1" x14ac:dyDescent="0.25">
      <c r="A12" s="9"/>
      <c r="B12" s="12" t="s">
        <v>7</v>
      </c>
      <c r="C12" s="24">
        <v>15000</v>
      </c>
      <c r="D12" s="14"/>
      <c r="E12" s="12"/>
      <c r="F12" s="9"/>
      <c r="H12" s="11">
        <f>SUM(H6:H11)</f>
        <v>236</v>
      </c>
      <c r="M12" s="25"/>
    </row>
    <row r="13" spans="1:13" x14ac:dyDescent="0.2">
      <c r="A13" s="9"/>
      <c r="B13" s="12" t="s">
        <v>8</v>
      </c>
      <c r="C13" s="21">
        <v>20451</v>
      </c>
      <c r="D13" s="14"/>
      <c r="E13" s="12"/>
      <c r="F13" s="9"/>
      <c r="M13" s="25"/>
    </row>
    <row r="14" spans="1:13" x14ac:dyDescent="0.2">
      <c r="A14" s="9"/>
      <c r="B14" s="4" t="s">
        <v>17</v>
      </c>
      <c r="C14" s="14">
        <f>IF(C12-C13&lt;0,0,C12-C13)</f>
        <v>0</v>
      </c>
      <c r="D14" s="14" t="s">
        <v>9</v>
      </c>
      <c r="E14" s="21">
        <f>C14*6.75%</f>
        <v>0</v>
      </c>
      <c r="F14" s="15"/>
      <c r="G14" s="11">
        <v>5</v>
      </c>
      <c r="M14" s="25"/>
    </row>
    <row r="15" spans="1:13" x14ac:dyDescent="0.2">
      <c r="A15" s="9"/>
      <c r="B15" s="12" t="s">
        <v>10</v>
      </c>
      <c r="C15" s="14"/>
      <c r="D15" s="12"/>
      <c r="E15" s="14">
        <f>CEILING(IF(E10-E14&lt;0,0,E10-E14),1)</f>
        <v>4489</v>
      </c>
      <c r="F15" s="15"/>
      <c r="M15" s="25"/>
    </row>
    <row r="16" spans="1:13" x14ac:dyDescent="0.2">
      <c r="A16" s="9"/>
      <c r="B16" s="9"/>
      <c r="C16" s="15"/>
      <c r="D16" s="9"/>
      <c r="E16" s="9"/>
      <c r="F16" s="9"/>
      <c r="H16" s="11">
        <f>IF($C$6=1,1152,0)</f>
        <v>1152</v>
      </c>
      <c r="I16" s="18">
        <v>2</v>
      </c>
      <c r="M16" s="25"/>
    </row>
    <row r="17" spans="1:13" x14ac:dyDescent="0.2">
      <c r="A17" s="9"/>
      <c r="B17" s="12" t="s">
        <v>11</v>
      </c>
      <c r="C17" s="12"/>
      <c r="D17" s="12"/>
      <c r="E17" s="14">
        <f>E15/12</f>
        <v>374.08333333333331</v>
      </c>
      <c r="F17" s="15"/>
      <c r="H17" s="11">
        <f>IF($C$6=2,2129,0)</f>
        <v>0</v>
      </c>
      <c r="M17" s="25"/>
    </row>
    <row r="18" spans="1:13" hidden="1" x14ac:dyDescent="0.2">
      <c r="A18" s="9"/>
      <c r="B18" s="5"/>
      <c r="C18" s="9"/>
      <c r="D18" s="9"/>
      <c r="E18" s="9"/>
      <c r="F18" s="9"/>
      <c r="H18" s="11">
        <f>IF($C$6=3,2417,0)</f>
        <v>0</v>
      </c>
      <c r="M18" s="25"/>
    </row>
    <row r="19" spans="1:13" hidden="1" x14ac:dyDescent="0.2">
      <c r="A19" s="9"/>
      <c r="B19" s="5"/>
      <c r="C19" s="9"/>
      <c r="D19" s="9"/>
      <c r="E19" s="9"/>
      <c r="F19" s="9"/>
      <c r="G19" s="9">
        <v>288</v>
      </c>
      <c r="H19" s="9">
        <f>IF($C$6=4,(J23+G19),0)</f>
        <v>0</v>
      </c>
      <c r="I19" s="9"/>
      <c r="J19" s="9"/>
      <c r="K19" s="9"/>
      <c r="L19" s="9"/>
      <c r="M19" s="25"/>
    </row>
    <row r="20" spans="1:13" hidden="1" x14ac:dyDescent="0.2">
      <c r="A20" s="9"/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25"/>
    </row>
    <row r="21" spans="1:13" ht="15" x14ac:dyDescent="0.25">
      <c r="A21" s="25"/>
      <c r="B21" s="6"/>
      <c r="C21" s="25"/>
      <c r="D21" s="25"/>
      <c r="E21" s="25"/>
      <c r="F21" s="25"/>
      <c r="G21" s="26"/>
      <c r="H21" s="26"/>
      <c r="I21" s="26"/>
      <c r="J21" s="26"/>
      <c r="K21" s="26"/>
      <c r="L21" s="26"/>
      <c r="M21" s="25"/>
    </row>
    <row r="22" spans="1:13" ht="15" x14ac:dyDescent="0.2">
      <c r="A22" s="9"/>
      <c r="B22" s="7" t="s">
        <v>18</v>
      </c>
      <c r="C22" s="27"/>
      <c r="D22" s="27"/>
      <c r="E22" s="27"/>
      <c r="F22" s="27"/>
      <c r="G22" s="9"/>
      <c r="H22" s="9"/>
      <c r="I22" s="9"/>
      <c r="J22" s="9"/>
      <c r="K22" s="9"/>
      <c r="L22" s="9"/>
      <c r="M22" s="25"/>
    </row>
    <row r="23" spans="1:13" x14ac:dyDescent="0.2">
      <c r="A23" s="9"/>
      <c r="B23" s="5" t="s">
        <v>12</v>
      </c>
      <c r="C23" s="9"/>
      <c r="D23" s="9"/>
      <c r="E23" s="9"/>
      <c r="F23" s="9"/>
      <c r="G23" s="11">
        <f>$G$19*2</f>
        <v>576</v>
      </c>
      <c r="H23" s="11">
        <f>IF($C$6=5,(J23+G23),0)</f>
        <v>0</v>
      </c>
      <c r="J23" s="11">
        <v>2417</v>
      </c>
      <c r="M23" s="25"/>
    </row>
    <row r="24" spans="1:13" x14ac:dyDescent="0.2">
      <c r="A24" s="9"/>
      <c r="C24" s="9"/>
      <c r="D24" s="9"/>
      <c r="E24" s="9"/>
      <c r="F24" s="15"/>
      <c r="G24" s="11">
        <f>$G$19*3</f>
        <v>864</v>
      </c>
      <c r="H24" s="11">
        <f>IF($C$6=6,(J23+G24),0)</f>
        <v>0</v>
      </c>
      <c r="M24" s="25"/>
    </row>
    <row r="25" spans="1:13" x14ac:dyDescent="0.2">
      <c r="A25" s="9"/>
      <c r="B25" s="8" t="s">
        <v>13</v>
      </c>
      <c r="C25" s="28"/>
      <c r="D25" s="28"/>
      <c r="E25" s="29">
        <f>E10</f>
        <v>4489</v>
      </c>
      <c r="F25" s="9"/>
      <c r="G25" s="11">
        <f>$G$19*4</f>
        <v>1152</v>
      </c>
      <c r="H25" s="11">
        <f>IF($C$6=7,(J23+G25),0)</f>
        <v>0</v>
      </c>
      <c r="J25" s="11">
        <v>1578</v>
      </c>
      <c r="M25" s="25"/>
    </row>
    <row r="26" spans="1:13" x14ac:dyDescent="0.2">
      <c r="A26" s="9"/>
      <c r="B26" s="8" t="s">
        <v>14</v>
      </c>
      <c r="C26" s="28"/>
      <c r="D26" s="28"/>
      <c r="E26" s="30">
        <f>E15</f>
        <v>4489</v>
      </c>
      <c r="F26" s="9"/>
      <c r="G26" s="11">
        <f>$G$19*5</f>
        <v>1440</v>
      </c>
      <c r="H26" s="11">
        <f>IF($C$6=8,(J23+G26),0)</f>
        <v>0</v>
      </c>
      <c r="J26" s="31">
        <f>J25*12*108%</f>
        <v>20450.88</v>
      </c>
      <c r="M26" s="25"/>
    </row>
    <row r="27" spans="1:13" x14ac:dyDescent="0.2">
      <c r="A27" s="9"/>
      <c r="B27" s="28" t="s">
        <v>15</v>
      </c>
      <c r="C27" s="28"/>
      <c r="D27" s="28"/>
      <c r="E27" s="29">
        <f>E25-E26</f>
        <v>0</v>
      </c>
      <c r="F27" s="9"/>
      <c r="G27" s="11">
        <f>$G$19*6</f>
        <v>1728</v>
      </c>
      <c r="H27" s="11">
        <f>IF($C$6=9,(J23+G27),0)</f>
        <v>0</v>
      </c>
      <c r="M27" s="25"/>
    </row>
    <row r="28" spans="1:13" x14ac:dyDescent="0.2">
      <c r="A28" s="9"/>
      <c r="B28" s="28" t="s">
        <v>16</v>
      </c>
      <c r="C28" s="28"/>
      <c r="D28" s="28"/>
      <c r="E28" s="29">
        <f>E27/12</f>
        <v>0</v>
      </c>
      <c r="F28" s="9"/>
      <c r="G28" s="11">
        <f>$G$19*7</f>
        <v>2016</v>
      </c>
      <c r="H28" s="11">
        <f>IF($C$6=10,(J23+G28),0)</f>
        <v>0</v>
      </c>
      <c r="M28" s="25"/>
    </row>
    <row r="29" spans="1:13" x14ac:dyDescent="0.2">
      <c r="A29" s="9"/>
      <c r="B29" s="9"/>
      <c r="C29" s="9"/>
      <c r="D29" s="9"/>
      <c r="E29" s="9"/>
      <c r="F29" s="9"/>
      <c r="G29" s="11">
        <f>$G$19*8</f>
        <v>2304</v>
      </c>
      <c r="H29" s="11">
        <f>IF($C$6=11,(J23+G29),0)</f>
        <v>0</v>
      </c>
      <c r="M29" s="25"/>
    </row>
    <row r="30" spans="1:13" x14ac:dyDescent="0.2">
      <c r="A30" s="9"/>
      <c r="B30" s="35" t="s">
        <v>20</v>
      </c>
      <c r="C30" s="9"/>
      <c r="D30" s="9"/>
      <c r="E30" s="9"/>
      <c r="F30" s="9"/>
      <c r="G30" s="11">
        <f>$G$19*9</f>
        <v>2592</v>
      </c>
      <c r="H30" s="22">
        <f>IF($C$6=12,(J23+G30),0)</f>
        <v>0</v>
      </c>
      <c r="M30" s="25"/>
    </row>
    <row r="31" spans="1:13" x14ac:dyDescent="0.2">
      <c r="A31" s="9"/>
      <c r="B31" s="9"/>
      <c r="C31" s="9"/>
      <c r="D31" s="9"/>
      <c r="E31" s="9"/>
      <c r="F31" s="9"/>
      <c r="H31" s="11">
        <f>SUM(H16:H30)</f>
        <v>1152</v>
      </c>
      <c r="M31" s="25"/>
    </row>
    <row r="32" spans="1:13" x14ac:dyDescent="0.2">
      <c r="A32" s="9"/>
      <c r="B32" s="9"/>
      <c r="C32" s="9"/>
      <c r="D32" s="9"/>
      <c r="E32" s="9"/>
      <c r="F32" s="15"/>
      <c r="M32" s="25"/>
    </row>
    <row r="33" spans="1:13" x14ac:dyDescent="0.2">
      <c r="A33" s="9"/>
      <c r="B33" s="9"/>
      <c r="C33" s="9"/>
      <c r="D33" s="9"/>
      <c r="E33" s="9"/>
      <c r="F33" s="15"/>
      <c r="H33" s="11">
        <f>H31+H12+I10</f>
        <v>1388</v>
      </c>
      <c r="M33" s="25"/>
    </row>
    <row r="34" spans="1:13" x14ac:dyDescent="0.2">
      <c r="A34" s="9"/>
      <c r="B34" s="9"/>
      <c r="C34" s="9"/>
      <c r="D34" s="9"/>
      <c r="E34" s="9"/>
      <c r="F34" s="15"/>
      <c r="M34" s="25"/>
    </row>
    <row r="35" spans="1:13" x14ac:dyDescent="0.2">
      <c r="A35" s="9"/>
      <c r="B35" s="9"/>
      <c r="C35" s="9"/>
      <c r="D35" s="9"/>
      <c r="E35" s="9"/>
      <c r="F35" s="9"/>
      <c r="M35" s="25"/>
    </row>
    <row r="36" spans="1:13" x14ac:dyDescent="0.2">
      <c r="B36" s="9"/>
      <c r="C36" s="9"/>
      <c r="D36" s="9"/>
      <c r="E36" s="9"/>
      <c r="F36" s="9"/>
      <c r="M36" s="25"/>
    </row>
    <row r="37" spans="1:13" x14ac:dyDescent="0.2">
      <c r="M37" s="25"/>
    </row>
    <row r="39" spans="1:13" x14ac:dyDescent="0.2">
      <c r="G39" s="9"/>
      <c r="H39" s="9"/>
      <c r="I39" s="9"/>
      <c r="J39" s="9"/>
      <c r="K39" s="9"/>
      <c r="L39" s="9"/>
    </row>
    <row r="40" spans="1:13" x14ac:dyDescent="0.2">
      <c r="G40" s="9"/>
      <c r="H40" s="9"/>
      <c r="I40" s="9"/>
      <c r="J40" s="9"/>
      <c r="K40" s="9"/>
      <c r="L40" s="9"/>
    </row>
    <row r="41" spans="1:13" x14ac:dyDescent="0.2">
      <c r="G41" s="9"/>
      <c r="H41" s="9"/>
      <c r="I41" s="9"/>
      <c r="J41" s="9"/>
      <c r="K41" s="9"/>
      <c r="L41" s="9"/>
    </row>
    <row r="42" spans="1:13" x14ac:dyDescent="0.2">
      <c r="G42" s="9"/>
      <c r="H42" s="9"/>
      <c r="I42" s="9"/>
      <c r="J42" s="9"/>
      <c r="K42" s="9"/>
      <c r="L42" s="9"/>
    </row>
    <row r="43" spans="1:13" x14ac:dyDescent="0.2">
      <c r="G43" s="9"/>
      <c r="H43" s="9"/>
      <c r="I43" s="9"/>
      <c r="J43" s="9"/>
      <c r="K43" s="9"/>
      <c r="L43" s="9"/>
    </row>
    <row r="44" spans="1:13" x14ac:dyDescent="0.2">
      <c r="G44" s="9"/>
      <c r="H44" s="9"/>
      <c r="I44" s="9"/>
      <c r="J44" s="9"/>
      <c r="K44" s="9"/>
      <c r="L44" s="9"/>
    </row>
    <row r="45" spans="1:13" x14ac:dyDescent="0.2">
      <c r="G45" s="9"/>
      <c r="H45" s="9"/>
      <c r="I45" s="9"/>
      <c r="J45" s="9"/>
      <c r="K45" s="9"/>
      <c r="L45" s="9"/>
    </row>
    <row r="46" spans="1:13" x14ac:dyDescent="0.2">
      <c r="G46" s="9"/>
      <c r="H46" s="9"/>
      <c r="I46" s="9"/>
      <c r="J46" s="9"/>
      <c r="K46" s="9"/>
      <c r="L46" s="9"/>
    </row>
    <row r="47" spans="1:13" x14ac:dyDescent="0.2">
      <c r="G47" s="9"/>
      <c r="H47" s="9"/>
      <c r="I47" s="9"/>
      <c r="J47" s="9"/>
      <c r="K47" s="9"/>
      <c r="L47" s="9"/>
    </row>
    <row r="48" spans="1:13" x14ac:dyDescent="0.2">
      <c r="G48" s="9"/>
      <c r="H48" s="9"/>
      <c r="I48" s="9"/>
      <c r="J48" s="9"/>
      <c r="K48" s="9"/>
      <c r="L48" s="9"/>
    </row>
    <row r="49" spans="7:12" x14ac:dyDescent="0.2">
      <c r="G49" s="9"/>
      <c r="H49" s="9"/>
      <c r="I49" s="9"/>
      <c r="J49" s="9"/>
      <c r="K49" s="9"/>
      <c r="L49" s="9"/>
    </row>
    <row r="50" spans="7:12" x14ac:dyDescent="0.2">
      <c r="G50" s="9"/>
      <c r="H50" s="9"/>
      <c r="I50" s="9"/>
      <c r="J50" s="9"/>
      <c r="K50" s="9"/>
      <c r="L50" s="9"/>
    </row>
    <row r="51" spans="7:12" x14ac:dyDescent="0.2">
      <c r="G51" s="9"/>
      <c r="H51" s="9"/>
      <c r="I51" s="9"/>
      <c r="J51" s="9"/>
      <c r="K51" s="9"/>
      <c r="L51" s="9"/>
    </row>
    <row r="52" spans="7:12" x14ac:dyDescent="0.2">
      <c r="G52" s="9"/>
      <c r="H52" s="9"/>
      <c r="I52" s="9"/>
      <c r="J52" s="9"/>
      <c r="K52" s="9"/>
      <c r="L52" s="9"/>
    </row>
    <row r="53" spans="7:12" x14ac:dyDescent="0.2">
      <c r="G53" s="9"/>
      <c r="H53" s="9"/>
      <c r="I53" s="9"/>
      <c r="J53" s="9"/>
      <c r="K53" s="9"/>
      <c r="L53" s="9"/>
    </row>
    <row r="54" spans="7:12" x14ac:dyDescent="0.2">
      <c r="G54" s="9"/>
      <c r="H54" s="9"/>
      <c r="I54" s="9"/>
      <c r="J54" s="9"/>
      <c r="K54" s="9"/>
      <c r="L54" s="9"/>
    </row>
    <row r="55" spans="7:12" x14ac:dyDescent="0.2">
      <c r="G55" s="9"/>
      <c r="H55" s="9"/>
      <c r="I55" s="9"/>
      <c r="J55" s="9"/>
      <c r="K55" s="9"/>
      <c r="L55" s="9"/>
    </row>
  </sheetData>
  <sheetProtection algorithmName="SHA-512" hashValue="/wn2rTYbNVFP+6boDaompIPcs6tFtjo+ddPia4ruBM5AdI4l+NEd7SLUxI0eu2lY9Y5kvGWHYgK3XtxRevytSg==" saltValue="QzzBQ2QJuNZDYPTVeVgzVQ==" spinCount="100000" sheet="1" objects="1" scenarios="1" selectLockedCells="1"/>
  <mergeCells count="1">
    <mergeCell ref="B5:E5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locked="0" defaultSize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F2EECE-89C3-4F0E-AC45-06D33AD34A20}"/>
</file>

<file path=customXml/itemProps2.xml><?xml version="1.0" encoding="utf-8"?>
<ds:datastoreItem xmlns:ds="http://schemas.openxmlformats.org/officeDocument/2006/customXml" ds:itemID="{23ADA86F-EA21-4B6B-9313-72877EFA507C}"/>
</file>

<file path=customXml/itemProps3.xml><?xml version="1.0" encoding="utf-8"?>
<ds:datastoreItem xmlns:ds="http://schemas.openxmlformats.org/officeDocument/2006/customXml" ds:itemID="{99C3D5AE-31D6-4A47-B4E4-0DD5AFCAB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van Dalen</dc:creator>
  <cp:lastModifiedBy>Jacob</cp:lastModifiedBy>
  <cp:lastPrinted>2019-03-17T12:23:51Z</cp:lastPrinted>
  <dcterms:created xsi:type="dcterms:W3CDTF">2016-11-30T18:51:27Z</dcterms:created>
  <dcterms:modified xsi:type="dcterms:W3CDTF">2019-03-17T12:25:36Z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